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7" documentId="120_S{2AC9BD13-BADA-5192-A53E-5A8FF88502F6}" xr6:coauthVersionLast="47" xr6:coauthVersionMax="47" xr10:uidLastSave="{ECB280BF-8C63-48C9-97B4-FA1E0986CD7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<sst xmlns="http://schemas.openxmlformats.org/spreadsheetml/2006/main" count="180303" uniqueCount="39136">
  <si>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</si>
  <si>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</si>
  <si>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</si>
  <si>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</si>
  <si>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</si>
  <si>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</si>
  <si>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</si>
  <si>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</si>
  <si>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</si>
  <si>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</si>
  <si>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</si>
  <si>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</si>
  <si>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</si>
  <si>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</si>
  <si>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</si>
  <si>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</si>
  <si>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</si>
  <si>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</si>
  <si>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</si>
  <si>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</si>
  <si>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</si>
  <si>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</si>
  <si>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</si>
  <si>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</si>
  <si>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</si>
  <si>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</si>
  <si>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</si>
  <si>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</si>
  <si>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</si>
  <si>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</si>
  <si>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</si>
  <si>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</si>
  <si>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</si>
  <si>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</si>
  <si>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</si>
  <si>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</si>
  <si>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</si>
  <si>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</si>
  <si>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</si>
  <si>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</si>
  <si>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</si>
  <si>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</si>
  <si>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</si>
  <si>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</si>
  <si>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</si>
  <si>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</si>
  <si>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</si>
  <si>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</si>
  <si>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</si>
  <si>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</si>
  <si>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</si>
  <si>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</si>
  <si>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</si>
  <si>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</si>
  <si>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</si>
  <si>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</si>
  <si>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</si>
  <si>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</si>
  <si>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</si>
  <si>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</si>
  <si>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</si>
  <si>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</si>
  <si>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</si>
  <si>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</si>
  <si>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</si>
  <si>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</si>
  <si>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</si>
  <si>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</si>
  <si>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</si>
  <si>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</si>
  <si>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</si>
  <si>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</si>
  <si>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</si>
  <si>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</si>
  <si>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</si>
  <si>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</si>
  <si>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</si>
  <si>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</si>
  <si>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</si>
  <si>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</si>
  <si>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</si>
  <si>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</si>
  <si>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</si>
  <si>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</si>
  <si>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</si>
  <si>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</si>
  <si>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</si>
  <si>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</si>
  <si>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</si>
  <si>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</si>
  <si>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</si>
  <si>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</si>
  <si>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</si>
  <si>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</si>
  <si>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</si>
  <si>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</si>
  <si>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</si>
  <si>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</si>
  <si>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</si>
  <si>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</si>
  <si>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</si>
  <si>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</si>
  <si>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</si>
  <si>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</si>
  <si>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</si>
  <si>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</si>
  <si>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</si>
  <si>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</si>
  <si>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</si>
  <si>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</si>
  <si>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</si>
  <si>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</si>
  <si>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</si>
  <si>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</si>
  <si>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</si>
  <si>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</si>
  <si>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</si>
  <si>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</si>
  <si>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</si>
  <si>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</si>
  <si>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</si>
  <si>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</si>
  <si>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</si>
  <si>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</si>
  <si>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</si>
  <si>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</si>
  <si>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</si>
  <si>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</si>
  <si>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</si>
  <si>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</si>
  <si>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</si>
  <si>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</si>
  <si>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</si>
  <si>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</si>
  <si>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</si>
  <si>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</si>
  <si>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</si>
  <si>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</si>
  <si>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</si>
  <si>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</si>
  <si>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</si>
  <si>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</si>
  <si>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</si>
  <si>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</si>
  <si>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</si>
  <si>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</si>
  <si>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</si>
  <si>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</si>
  <si>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</si>
  <si>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</si>
  <si>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</si>
  <si>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</si>
  <si>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</si>
  <si>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</si>
  <si>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</si>
  <si>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</si>
  <si>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</si>
  <si>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</si>
  <si>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</si>
  <si>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</si>
  <si>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</si>
  <si>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</si>
  <si>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</si>
  <si>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</si>
  <si>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</si>
  <si>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</si>
  <si>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</si>
  <si>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</si>
  <si>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</si>
  <si>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</si>
  <si>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</si>
  <si>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</si>
  <si>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</si>
  <si>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</si>
  <si>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</si>
  <si>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</si>
  <si>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</si>
  <si>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</si>
  <si>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</si>
  <si>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</si>
  <si>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</si>
  <si>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</si>
  <si>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</si>
  <si>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</si>
  <si>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</si>
  <si>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</si>
  <si>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</si>
  <si>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</si>
  <si>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</si>
  <si>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</si>
  <si>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</si>
  <si>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</si>
  <si>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</si>
  <si>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</si>
  <si>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</si>
  <si>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</si>
  <si>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</si>
  <si>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</si>
  <si>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</si>
  <si>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</si>
  <si>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</si>
  <si>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</si>
  <si>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</si>
  <si>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</si>
  <si>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</si>
  <si>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</si>
  <si>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</si>
  <si>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</si>
  <si>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</si>
  <si>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</si>
  <si>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</si>
  <si>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</si>
  <si>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</si>
  <si>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</si>
  <si>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</si>
  <si>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</si>
  <si>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</si>
  <si>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</si>
  <si>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</si>
  <si>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</si>
  <si>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</si>
  <si>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</si>
  <si>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</si>
  <si>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</si>
  <si>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</si>
  <si>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</si>
  <si>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</si>
  <si>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</si>
  <si>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</si>
  <si>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</si>
  <si>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</si>
  <si>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</si>
  <si>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</si>
  <si>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</si>
  <si>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</si>
  <si>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</si>
  <si>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</si>
  <si>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</si>
  <si>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</si>
  <si>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</si>
  <si>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</si>
  <si>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</si>
  <si>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</si>
  <si>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</si>
  <si>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</si>
  <si>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</si>
  <si>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</si>
  <si>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</si>
  <si>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</si>
  <si>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</si>
  <si>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</si>
  <si>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</si>
  <si>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</si>
  <si>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</si>
  <si>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</si>
  <si>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</si>
  <si>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</si>
  <si>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</si>
  <si>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</si>
  <si>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</si>
  <si>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</si>
  <si>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</si>
  <si>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</si>
  <si>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</si>
  <si>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</si>
  <si>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</si>
  <si>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</si>
  <si>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</si>
  <si>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</si>
  <si>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</si>
  <si>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</si>
  <si>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</si>
  <si>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</si>
  <si>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</si>
  <si>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</si>
  <si>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</si>
  <si>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</si>
  <si>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</si>
  <si>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</si>
  <si>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</si>
  <si>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</si>
  <si>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</si>
  <si>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</si>
  <si>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</si>
  <si>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</si>
  <si>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</si>
  <si>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</si>
  <si>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</si>
  <si>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</si>
  <si>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</si>
  <si>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</si>
  <si>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</si>
  <si>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</si>
  <si>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</si>
  <si>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</si>
  <si>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</si>
  <si>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</si>
  <si>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</si>
  <si>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</si>
  <si>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</si>
  <si>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</si>
  <si>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</si>
  <si>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</si>
  <si>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</si>
  <si>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</si>
  <si>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</si>
  <si>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</si>
  <si>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</si>
  <si>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</si>
  <si>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</si>
  <si>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</si>
  <si>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</si>
  <si>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</si>
  <si>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</si>
  <si>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</si>
  <si>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</si>
  <si>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</si>
  <si>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</si>
  <si>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</si>
  <si>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</si>
  <si>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</si>
  <si>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</si>
  <si>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</si>
  <si>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</si>
  <si>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</si>
  <si>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</si>
  <si>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</si>
  <si>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</si>
  <si>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</si>
  <si>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</si>
  <si>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</si>
  <si>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</si>
  <si>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</si>
  <si>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</si>
  <si>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</si>
  <si>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</si>
  <si>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</si>
  <si>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</si>
  <si>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</si>
  <si>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</si>
  <si>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</si>
  <si>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</si>
  <si>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</si>
  <si>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</si>
  <si>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</si>
  <si>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</si>
  <si>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</si>
  <si>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</si>
  <si>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</si>
  <si>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</si>
  <si>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</si>
  <si>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</si>
  <si>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</si>
  <si>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</si>
  <si>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</si>
  <si>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</si>
  <si>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</si>
  <si>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</si>
  <si>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</si>
  <si>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</si>
  <si>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</si>
  <si>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</si>
  <si>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</si>
  <si>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</si>
  <si>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</si>
  <si>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</si>
  <si>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</si>
  <si>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</si>
  <si>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</si>
  <si>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</si>
  <si>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</si>
  <si>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</si>
  <si>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</si>
  <si>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</si>
  <si>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</si>
  <si>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</si>
  <si>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</si>
  <si>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</si>
  <si>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</si>
  <si>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</si>
  <si>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</si>
  <si>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</si>
  <si>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</si>
  <si>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</si>
  <si>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</si>
  <si>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</si>
  <si>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</si>
  <si>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</si>
  <si>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</si>
  <si>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</si>
  <si>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</si>
  <si>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</si>
  <si>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</si>
  <si>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</si>
  <si>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</si>
  <si>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</si>
  <si>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</si>
  <si>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</si>
  <si>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</si>
  <si>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</si>
  <si>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</si>
  <si>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</si>
  <si>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</si>
  <si>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</si>
  <si>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</si>
  <si>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</si>
  <si>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</si>
  <si>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</si>
  <si>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</si>
  <si>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</si>
  <si>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</si>
  <si>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</si>
  <si>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</si>
  <si>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</si>
  <si>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</si>
  <si>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</si>
  <si>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</si>
  <si>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</si>
  <si>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</si>
  <si>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</si>
  <si>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</si>
  <si>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</si>
  <si>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</si>
  <si>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</si>
  <si>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</si>
  <si>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</si>
  <si>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</si>
  <si>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</si>
  <si>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</si>
  <si>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</si>
  <si>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</si>
  <si>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</si>
  <si>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</si>
  <si>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</si>
  <si>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</si>
  <si>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</si>
  <si>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</si>
  <si>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</si>
  <si>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</si>
  <si>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</si>
  <si>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</si>
  <si>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</si>
  <si>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</si>
  <si>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</si>
  <si>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</si>
  <si>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</si>
  <si>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</si>
  <si>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</si>
  <si>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</si>
  <si>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</si>
  <si>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</si>
  <si>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</si>
  <si>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</si>
  <si>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</si>
  <si>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</si>
  <si>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</si>
  <si>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</si>
  <si>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</si>
  <si>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</si>
  <si>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</si>
  <si>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</si>
  <si>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</si>
  <si>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</si>
  <si>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</si>
  <si>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</si>
  <si>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</si>
  <si>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</si>
  <si>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</si>
  <si>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</si>
  <si>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</si>
  <si>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</si>
  <si>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</si>
  <si>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</si>
  <si>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</si>
  <si>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</si>
  <si>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</si>
  <si>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</si>
  <si>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</si>
  <si>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</si>
  <si>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</si>
  <si>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</si>
  <si>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</si>
  <si>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</si>
  <si>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</si>
  <si>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</si>
  <si>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</si>
  <si>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</si>
  <si>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</si>
  <si>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</si>
  <si>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</si>
  <si>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</si>
  <si>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</si>
  <si>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</si>
  <si>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</si>
  <si>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</si>
  <si>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</si>
  <si>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</si>
  <si>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</si>
  <si>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</si>
  <si>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</si>
  <si>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</si>
  <si>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</si>
  <si>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</si>
  <si>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</si>
  <si>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</si>
  <si>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</si>
  <si>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</si>
  <si>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</si>
  <si>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</si>
  <si>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</si>
  <si>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</si>
  <si>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</si>
  <si>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</si>
  <si>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</si>
  <si>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</si>
  <si>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</si>
  <si>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</si>
  <si>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</si>
  <si>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</si>
  <si>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</si>
  <si>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</si>
  <si>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</si>
  <si>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</si>
  <si>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</si>
  <si>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</si>
  <si>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</si>
  <si>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</si>
  <si>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</si>
  <si>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</si>
  <si>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</si>
  <si>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</si>
  <si>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</si>
  <si>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</si>
  <si>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</si>
  <si>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</si>
  <si>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</si>
  <si>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</si>
  <si>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</si>
  <si>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</si>
  <si>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</si>
  <si>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</si>
  <si>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</si>
  <si>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</si>
  <si>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</si>
  <si>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</si>
  <si>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</si>
  <si>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</si>
  <si>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</si>
  <si>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</si>
  <si>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</si>
  <si>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</si>
  <si>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</si>
  <si>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</si>
  <si>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</si>
  <si>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</si>
  <si>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</si>
  <si>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</si>
  <si>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</si>
  <si>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</si>
  <si>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</si>
  <si>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</si>
  <si>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</si>
  <si>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</si>
  <si>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</si>
  <si>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</si>
  <si>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</si>
  <si>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</si>
  <si>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</si>
  <si>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</si>
  <si>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</si>
  <si>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</si>
  <si>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</si>
  <si>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</si>
  <si>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</si>
  <si>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</si>
  <si>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</si>
  <si>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</si>
  <si>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</si>
  <si>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</si>
  <si>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</si>
  <si>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</si>
  <si>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</si>
  <si>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</si>
  <si>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</si>
  <si>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</si>
  <si>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</si>
  <si>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</si>
  <si>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</si>
  <si>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</si>
  <si>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</si>
  <si>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</si>
  <si>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</si>
  <si>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</si>
  <si>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</si>
  <si>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</si>
  <si>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</si>
  <si>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</si>
  <si>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</si>
  <si>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</si>
  <si>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</si>
  <si>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</si>
  <si>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</si>
  <si>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</si>
  <si>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</si>
  <si>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</si>
  <si>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</si>
  <si>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</si>
  <si>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</si>
  <si>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</si>
  <si>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</si>
  <si>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</si>
  <si>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</si>
  <si>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</si>
  <si>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</si>
  <si>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</si>
  <si>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</si>
  <si>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</si>
  <si>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</si>
  <si>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</si>
  <si>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</si>
  <si>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</si>
  <si>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</si>
  <si>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</si>
  <si>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</si>
  <si>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</si>
  <si>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</si>
  <si>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</si>
  <si>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</si>
  <si>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</si>
  <si>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</si>
  <si>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</si>
  <si>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</si>
  <si>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</si>
  <si>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</si>
  <si>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</si>
  <si>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</si>
  <si>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</si>
  <si>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</si>
  <si>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</si>
  <si>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</si>
  <si>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</si>
  <si>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</si>
  <si>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</si>
  <si>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</si>
  <si>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</si>
  <si>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</si>
  <si>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</si>
  <si>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</si>
  <si>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</si>
  <si>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</si>
  <si>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</si>
  <si>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</si>
  <si>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</si>
  <si>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</si>
  <si>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</si>
  <si>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</si>
  <si>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</si>
  <si>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</si>
  <si>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</si>
  <si>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</si>
  <si>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</si>
  <si>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</si>
  <si>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</si>
  <si>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</si>
  <si>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</si>
  <si>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</si>
  <si>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</si>
  <si>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</si>
  <si>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</si>
  <si>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</si>
  <si>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</si>
  <si>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</si>
  <si>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</si>
  <si>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</si>
  <si>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</si>
  <si>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</si>
  <si>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</si>
  <si>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</si>
  <si>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</si>
  <si>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</si>
  <si>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</si>
  <si>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</si>
  <si>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</si>
  <si>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</si>
  <si>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</si>
  <si>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</si>
  <si>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</si>
  <si>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</si>
  <si>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</si>
  <si>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</si>
  <si>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</si>
  <si>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</si>
  <si>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</si>
  <si>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</si>
  <si>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</si>
  <si>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</si>
  <si>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</si>
  <si>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</si>
  <si>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</si>
  <si>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</si>
  <si>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</si>
  <si>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</si>
  <si>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</si>
  <si>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</si>
  <si>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</si>
  <si>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</si>
  <si>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</si>
  <si>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</si>
  <si>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</si>
  <si>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</si>
  <si>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</si>
  <si>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</si>
  <si>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</si>
  <si>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</si>
  <si>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</si>
  <si>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</si>
  <si>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</si>
  <si>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</si>
  <si>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</si>
  <si>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</si>
  <si>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</si>
  <si>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</si>
  <si>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</si>
  <si>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</si>
  <si>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</si>
  <si>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</si>
  <si>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</si>
  <si>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</si>
  <si>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</si>
  <si>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</si>
  <si>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</si>
  <si>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</si>
  <si>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</si>
  <si>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</si>
  <si>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</si>
  <si>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</si>
  <si>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</si>
  <si>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</si>
  <si>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</si>
  <si>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</si>
  <si>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</si>
  <si>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</si>
  <si>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</si>
  <si>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</si>
  <si>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</si>
  <si>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</si>
  <si>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</si>
  <si>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</si>
  <si>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</si>
  <si>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</si>
  <si>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</si>
  <si>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</si>
  <si>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</si>
  <si>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</si>
  <si>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</si>
  <si>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</si>
  <si>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</si>
  <si>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</si>
  <si>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</si>
  <si>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</si>
  <si>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</si>
  <si>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</si>
  <si>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</si>
  <si>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</si>
  <si>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</si>
  <si>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</si>
  <si>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</si>
  <si>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</si>
  <si>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</si>
  <si>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</si>
  <si>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</si>
  <si>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</si>
  <si>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</si>
  <si>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</si>
  <si>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</si>
  <si>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</si>
  <si>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</si>
  <si>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</si>
  <si>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</si>
  <si>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</si>
  <si>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</si>
  <si>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</si>
  <si>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</si>
  <si>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</si>
  <si>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</si>
  <si>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</si>
  <si>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</si>
  <si>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</si>
  <si>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</si>
  <si>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</si>
  <si>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</si>
  <si>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</si>
  <si>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</si>
  <si>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</si>
  <si>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</si>
  <si>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</si>
  <si>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</si>
  <si>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</si>
  <si>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</si>
  <si>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</si>
  <si>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</si>
  <si>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</si>
  <si>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</si>
  <si>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</si>
  <si>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</si>
  <si>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</si>
  <si>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</si>
  <si>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</si>
  <si>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</si>
  <si>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</si>
  <si>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</si>
  <si>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</si>
  <si>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</si>
  <si>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</si>
  <si>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</si>
  <si>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</si>
  <si>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</si>
  <si>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</si>
  <si>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</si>
  <si>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</si>
  <si>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</si>
  <si>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</si>
  <si>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</si>
  <si>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</si>
  <si>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</si>
  <si>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</si>
  <si>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</si>
  <si>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</si>
  <si>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</si>
  <si>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</si>
  <si>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</si>
  <si>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</si>
  <si>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</si>
  <si>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</si>
  <si>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</si>
  <si>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</si>
  <si>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</si>
  <si>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</si>
  <si>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</si>
  <si>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</si>
  <si>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</si>
  <si>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</si>
  <si>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</si>
  <si>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</si>
  <si>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</si>
  <si>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</si>
  <si>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</si>
  <si>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</si>
  <si>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</si>
  <si>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</si>
  <si>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</si>
  <si>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</si>
  <si>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</si>
  <si>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</si>
  <si>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</si>
  <si>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</si>
  <si>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</si>
  <si>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</si>
  <si>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</si>
  <si>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</si>
  <si>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</si>
  <si>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</si>
  <si>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</si>
  <si>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</si>
  <si>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</si>
  <si>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</si>
  <si>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</si>
  <si>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</si>
  <si>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</si>
  <si>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</si>
  <si>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</si>
  <si>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</si>
  <si>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</si>
  <si>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</si>
  <si>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</si>
  <si>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</si>
  <si>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</si>
  <si>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</si>
  <si>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</si>
  <si>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</si>
  <si>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</si>
  <si>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</si>
  <si>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</si>
  <si>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</si>
  <si>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</si>
  <si>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</si>
  <si>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</si>
  <si>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</si>
  <si>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</si>
  <si>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</si>
  <si>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</si>
  <si>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</si>
  <si>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</si>
  <si>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</si>
  <si>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</si>
  <si>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</si>
  <si>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</si>
  <si>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</si>
  <si>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</si>
  <si>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</si>
  <si>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</si>
  <si>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</si>
  <si>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</si>
  <si>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</si>
  <si>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</si>
  <si>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</si>
  <si>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</si>
  <si>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</si>
  <si>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</si>
  <si>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</si>
  <si>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</si>
  <si>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</si>
  <si>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</si>
  <si>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</si>
  <si>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</si>
  <si>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</si>
  <si>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</si>
  <si>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</si>
  <si>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</si>
  <si>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</si>
  <si>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</si>
  <si>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</si>
  <si>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</si>
  <si>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</si>
  <si>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</si>
  <si>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</si>
  <si>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</si>
  <si>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</si>
  <si>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</si>
  <si>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</si>
  <si>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</si>
  <si>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</si>
  <si>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</si>
  <si>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</si>
  <si>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</si>
  <si>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</si>
  <si>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</si>
  <si>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</si>
  <si>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</si>
  <si>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</si>
  <si>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</si>
  <si>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</si>
  <si>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</si>
  <si>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</si>
  <si>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</si>
  <si>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</si>
  <si>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</si>
  <si>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</si>
  <si>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</si>
  <si>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</si>
  <si>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</si>
  <si>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</si>
  <si>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</si>
  <si>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</si>
  <si>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</si>
  <si>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</si>
  <si>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</si>
  <si>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</si>
  <si>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</si>
  <si>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</si>
  <si>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</si>
  <si>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</si>
  <si>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</si>
  <si>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</si>
  <si>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</si>
  <si>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</si>
  <si>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</si>
  <si>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</si>
  <si>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</si>
  <si>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</si>
  <si>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</si>
  <si>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</si>
  <si>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</si>
  <si>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</si>
  <si>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</si>
  <si>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</si>
  <si>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</si>
  <si>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</si>
  <si>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</si>
  <si>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</si>
  <si>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</si>
  <si>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</si>
  <si>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</si>
  <si>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</si>
  <si>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</si>
  <si>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</si>
  <si>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</si>
  <si>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</si>
  <si>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</si>
  <si>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</si>
  <si>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</si>
  <si>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</si>
  <si>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</si>
  <si>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</si>
  <si>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</si>
  <si>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</si>
  <si>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</si>
  <si>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</si>
  <si>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</si>
  <si>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</si>
  <si>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</si>
  <si>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</si>
  <si>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</si>
  <si>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</si>
  <si>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</si>
  <si>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</si>
  <si>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</si>
  <si>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</si>
  <si>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</si>
  <si>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</si>
  <si>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</si>
  <si>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</si>
  <si>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</si>
  <si>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</si>
  <si>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</si>
  <si>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</si>
  <si>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</si>
  <si>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</si>
  <si>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</si>
  <si>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</si>
  <si>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</si>
  <si>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</si>
  <si>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</si>
  <si>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</si>
  <si>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</si>
  <si>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</si>
  <si>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</si>
  <si>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</si>
  <si>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</si>
  <si>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</si>
  <si>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</si>
  <si>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</si>
  <si>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</si>
  <si>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</si>
  <si>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</si>
  <si>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</si>
  <si>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</si>
  <si>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</si>
  <si>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</si>
  <si>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</si>
  <si>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</si>
  <si>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</si>
  <si>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</si>
  <si>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</si>
  <si>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</si>
  <si>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</si>
  <si>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</si>
  <si>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</si>
  <si>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</si>
  <si>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</si>
  <si>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</si>
  <si>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</si>
  <si>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</si>
  <si>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</si>
  <si>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</si>
  <si>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</si>
  <si>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</si>
  <si>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</si>
  <si>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</si>
  <si>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</si>
  <si>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</si>
  <si>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</si>
  <si>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</si>
  <si>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</si>
  <si>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</si>
  <si>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</si>
  <si>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</si>
  <si>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</si>
  <si>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</si>
  <si>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</si>
  <si>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</si>
  <si>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</si>
  <si>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</si>
  <si>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</si>
  <si>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</si>
  <si>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</si>
  <si>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</si>
  <si>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</si>
  <si>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</si>
  <si>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</si>
  <si>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</si>
  <si>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</si>
  <si>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</si>
  <si>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</si>
  <si>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</si>
  <si>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</si>
  <si>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</si>
  <si>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</si>
  <si>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</si>
  <si>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</si>
  <si>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</si>
  <si>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</si>
  <si>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</si>
  <si>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</si>
  <si>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</si>
  <si>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</si>
  <si>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</si>
  <si>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</si>
  <si>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</si>
  <si>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</si>
  <si>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</si>
  <si>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</si>
  <si>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</si>
  <si>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</si>
  <si>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</si>
  <si>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</si>
  <si>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</si>
  <si>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</si>
  <si>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</si>
  <si>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</si>
  <si>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</si>
  <si>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</si>
  <si>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</si>
  <si>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</si>
  <si>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</si>
  <si>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</si>
  <si>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</si>
  <si>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</si>
  <si>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</si>
  <si>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</si>
  <si>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</si>
  <si>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</si>
  <si>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</si>
  <si>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</si>
  <si>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</si>
  <si>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</si>
  <si>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</si>
  <si>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</si>
  <si>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</si>
  <si>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</si>
  <si>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</si>
  <si>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</si>
  <si>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</si>
  <si>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</si>
  <si>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</si>
  <si>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</si>
  <si>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</si>
  <si>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</si>
  <si>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</si>
  <si>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</si>
  <si>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</si>
  <si>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</si>
  <si>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</si>
  <si>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</si>
  <si>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</si>
  <si>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</si>
  <si>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</si>
  <si>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</si>
  <si>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</si>
  <si>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</si>
  <si>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</si>
  <si>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</si>
  <si>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</si>
  <si>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</si>
  <si>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</si>
  <si>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</si>
  <si>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</si>
  <si>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</si>
  <si>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</si>
  <si>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</si>
  <si>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</si>
  <si>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</si>
  <si>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</si>
  <si>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</si>
  <si>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</si>
  <si>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</si>
  <si>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</si>
  <si>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</si>
  <si>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</si>
  <si>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</si>
  <si>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</si>
  <si>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</si>
  <si>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</si>
  <si>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</si>
  <si>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</si>
  <si>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</si>
  <si>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</si>
  <si>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</si>
  <si>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</si>
  <si>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</si>
  <si>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</si>
  <si>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</si>
  <si>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</si>
  <si>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</si>
  <si>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</si>
  <si>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</si>
  <si>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</si>
  <si>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</si>
  <si>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</si>
  <si>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</si>
  <si>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</si>
  <si>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</si>
  <si>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</si>
  <si>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</si>
  <si>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</si>
  <si>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</si>
  <si>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</si>
  <si>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</si>
  <si>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</si>
  <si>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</si>
  <si>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</si>
  <si>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</si>
  <si>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</si>
  <si>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</si>
  <si>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</si>
  <si>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</si>
  <si>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</si>
  <si>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</si>
  <si>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</si>
  <si>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</si>
  <si>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</si>
  <si>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</si>
  <si>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</si>
  <si>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</si>
  <si>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</si>
  <si>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</si>
  <si>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</si>
  <si>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</si>
  <si>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</si>
  <si>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</si>
  <si>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</si>
  <si>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</si>
  <si>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</si>
  <si>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</si>
  <si>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</si>
  <si>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</si>
  <si>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</si>
  <si>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</si>
  <si>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</si>
  <si>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</si>
  <si>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</si>
  <si>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</si>
  <si>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</si>
  <si>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</si>
  <si>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</si>
  <si>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</si>
  <si>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</si>
  <si>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</si>
  <si>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</si>
  <si>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</si>
  <si>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</si>
  <si>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</si>
  <si>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</si>
  <si>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</si>
  <si>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</si>
  <si>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</si>
  <si>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</si>
  <si>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</si>
  <si>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</si>
  <si>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</si>
  <si>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</si>
  <si>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</si>
  <si>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</si>
  <si>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</si>
  <si>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</si>
  <si>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</si>
  <si>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</si>
  <si>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</si>
  <si>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</si>
  <si>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</si>
  <si>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</si>
  <si>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</si>
  <si>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</si>
  <si>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</si>
  <si>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</si>
  <si>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</si>
  <si>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</si>
  <si>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</si>
  <si>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</si>
  <si>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</si>
  <si>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</si>
  <si>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</si>
  <si>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</si>
  <si>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</si>
  <si>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</si>
  <si>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</si>
  <si>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</si>
  <si>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</si>
  <si>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</si>
  <si>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</si>
  <si>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</si>
  <si>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</si>
  <si>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</si>
  <si>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</si>
  <si>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</si>
  <si>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</si>
  <si>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</si>
  <si>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</si>
  <si>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</si>
  <si>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</si>
  <si>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</si>
  <si>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</si>
  <si>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</si>
  <si>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</si>
  <si>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</si>
  <si>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</si>
  <si>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</si>
  <si>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</si>
  <si>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</si>
  <si>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</si>
  <si>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</si>
  <si>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</si>
  <si>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</si>
  <si>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</si>
  <si>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</si>
  <si>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</si>
  <si>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</si>
  <si>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</si>
  <si>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</si>
  <si>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</si>
  <si>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</si>
  <si>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</si>
  <si>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</si>
  <si>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</si>
  <si>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</si>
  <si>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</si>
  <si>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</si>
  <si>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</si>
  <si>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</si>
  <si>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</si>
  <si>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</si>
  <si>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</si>
  <si>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</si>
  <si>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</si>
  <si>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</si>
  <si>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</si>
  <si>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</si>
  <si>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</si>
  <si>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</si>
  <si>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</si>
  <si>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</si>
  <si>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</si>
  <si>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</si>
  <si>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</si>
  <si>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</si>
  <si>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</si>
  <si>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</si>
  <si>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</si>
  <si>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</si>
  <si>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</si>
  <si>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</si>
  <si>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</si>
  <si>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</si>
  <si>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</si>
  <si>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</si>
  <si>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</si>
  <si>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</si>
  <si>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</si>
  <si>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</si>
  <si>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</si>
  <si>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</si>
  <si>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</si>
  <si>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</si>
  <si>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</si>
  <si>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</si>
  <si>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</si>
  <si>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</si>
  <si>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</si>
  <si>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</si>
  <si>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</si>
  <si>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</si>
  <si>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</si>
  <si>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</si>
  <si>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</si>
  <si>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</si>
  <si>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</si>
  <si>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</si>
  <si>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</si>
  <si>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</si>
  <si>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</si>
  <si>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</si>
  <si>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</si>
  <si>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</si>
  <si>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</si>
  <si>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</si>
  <si>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</si>
  <si>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</si>
  <si>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</si>
  <si>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</si>
  <si>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</si>
  <si>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</si>
  <si>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</si>
  <si>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</si>
  <si>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</si>
  <si>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</si>
  <si>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</si>
  <si>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</si>
  <si>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</si>
  <si>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</si>
  <si>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</si>
  <si>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</si>
  <si>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</si>
  <si>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</si>
  <si>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</si>
  <si>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</si>
  <si>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</si>
  <si>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</si>
  <si>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</si>
  <si>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</si>
  <si>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</si>
  <si>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</si>
  <si>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</si>
  <si>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</si>
  <si>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</si>
  <si>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</si>
  <si>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</si>
  <si>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</si>
  <si>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</si>
  <si>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</si>
  <si>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</si>
  <si>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</si>
  <si>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</si>
  <si>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</si>
  <si>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</si>
  <si>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</si>
  <si>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</si>
  <si>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</si>
  <si>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</si>
  <si>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</si>
  <si>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</si>
  <si>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</si>
  <si>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</si>
  <si>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</si>
  <si>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</si>
  <si>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</si>
  <si>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</si>
  <si>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</si>
  <si>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</si>
  <si>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</si>
  <si>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</si>
  <si>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</si>
  <si>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</si>
  <si>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</si>
  <si>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</si>
  <si>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</si>
  <si>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</si>
  <si>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</si>
  <si>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</si>
  <si>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</si>
  <si>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</si>
  <si>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</si>
  <si>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</si>
  <si>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</si>
  <si>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</si>
  <si>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</si>
  <si>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</si>
  <si>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</si>
  <si>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</si>
  <si>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</si>
  <si>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</si>
  <si>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</si>
  <si>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</si>
  <si>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</si>
  <si>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</si>
  <si>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</si>
  <si>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</si>
  <si>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</si>
  <si>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</si>
  <si>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</si>
  <si>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</si>
  <si>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</si>
  <si>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</si>
  <si>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</si>
  <si>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</si>
  <si>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</si>
  <si>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</si>
  <si>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</si>
  <si>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</si>
  <si>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</si>
  <si>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</si>
  <si>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</si>
  <si>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</si>
  <si>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</si>
  <si>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</si>
  <si>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</si>
  <si>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</si>
  <si>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</si>
  <si>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</si>
  <si>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</si>
  <si>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</si>
  <si>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</si>
  <si>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</si>
  <si>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</si>
  <si>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</si>
  <si>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</si>
  <si>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</si>
  <si>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</si>
  <si>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</si>
  <si>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</si>
  <si>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</si>
  <si>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</si>
  <si>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</si>
  <si>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</si>
  <si>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</si>
  <si>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</si>
  <si>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</si>
  <si>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</si>
  <si>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</si>
  <si>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</si>
  <si>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</si>
  <si>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</si>
  <si>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</si>
  <si>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</si>
  <si>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</si>
  <si>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</si>
  <si>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</si>
  <si>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</si>
  <si>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</si>
  <si>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</si>
  <si>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</si>
  <si>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</si>
  <si>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</si>
  <si>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</si>
  <si>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</si>
  <si>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</si>
  <si>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</si>
  <si>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</si>
  <si>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</si>
  <si>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</si>
  <si>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</si>
  <si>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</si>
  <si>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</si>
  <si>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</si>
  <si>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</si>
  <si>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</si>
  <si>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</si>
  <si>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</si>
  <si>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</si>
  <si>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</si>
  <si>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</si>
  <si>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</si>
  <si>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</si>
  <si>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</si>
  <si>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</si>
  <si>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</si>
  <si>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</si>
  <si>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</si>
  <si>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</si>
  <si>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</si>
  <si>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</si>
  <si>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</si>
  <si>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</si>
  <si>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</si>
  <si>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</si>
  <si>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</si>
  <si>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</si>
  <si>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</si>
  <si>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</si>
  <si>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</si>
  <si>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</si>
  <si>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</si>
  <si>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</si>
  <si>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</si>
  <si>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</si>
  <si>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</si>
  <si>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</si>
  <si>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</si>
  <si>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</si>
  <si>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</si>
  <si>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</si>
  <si>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</si>
  <si>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</si>
  <si>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</si>
  <si>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</si>
  <si>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</si>
  <si>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</si>
  <si>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</si>
  <si>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</si>
  <si>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</si>
  <si>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</si>
  <si>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</si>
  <si>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</si>
  <si>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</si>
  <si>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</si>
  <si>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</si>
  <si>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</si>
  <si>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</si>
  <si>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</si>
  <si>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</si>
  <si>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</si>
  <si>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</si>
  <si>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</si>
  <si>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</si>
  <si>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</si>
  <si>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</si>
  <si>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</si>
  <si>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</si>
  <si>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</si>
  <si>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</si>
  <si>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</si>
  <si>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</si>
  <si>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</si>
  <si>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</si>
  <si>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</si>
  <si>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</si>
  <si>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</si>
  <si>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</si>
  <si>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</si>
  <si>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</si>
  <si>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</si>
  <si>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</si>
  <si>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</si>
  <si>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</si>
  <si>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</si>
  <si>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</si>
  <si>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</si>
  <si>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</si>
  <si>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</si>
  <si>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</si>
  <si>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</si>
  <si>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</si>
  <si>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</si>
  <si>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</si>
  <si>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</si>
  <si>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</si>
  <si>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</si>
  <si>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</si>
  <si>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</si>
  <si>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</si>
  <si>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</si>
  <si>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</si>
  <si>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</si>
  <si>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</si>
  <si>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</si>
  <si>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</si>
  <si>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</si>
  <si>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</si>
  <si>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</si>
  <si>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</si>
  <si>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</si>
  <si>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</si>
  <si>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</si>
  <si>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</si>
  <si>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</si>
  <si>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</si>
  <si>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</si>
  <si>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</si>
  <si>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</si>
  <si>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</si>
  <si>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</si>
  <si>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</si>
  <si>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</si>
  <si>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</si>
  <si>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</si>
  <si>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</si>
  <si>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</si>
  <si>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</si>
  <si>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</si>
  <si>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</si>
  <si>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</si>
  <si>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</si>
  <si>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</si>
  <si>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</si>
  <si>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</si>
  <si>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</si>
  <si>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</si>
  <si>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</si>
  <si>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</si>
  <si>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</si>
  <si>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</si>
  <si>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</si>
  <si>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</si>
  <si>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</si>
  <si>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</si>
  <si>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</si>
  <si>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</si>
  <si>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</si>
  <si>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</si>
  <si>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</si>
  <si>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</si>
  <si>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</si>
  <si>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</si>
  <si>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</si>
  <si>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</si>
  <si>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</si>
  <si>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</si>
  <si>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</si>
  <si>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</si>
  <si>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</si>
  <si>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</si>
  <si>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</si>
  <si>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</si>
  <si>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</si>
  <si>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</si>
  <si>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</si>
  <si>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</si>
  <si>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</si>
  <si>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</si>
  <si>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</si>
  <si>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</si>
  <si>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</si>
  <si>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</si>
  <si>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</si>
  <si>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</si>
  <si>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</si>
  <si>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</si>
  <si>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</si>
  <si>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</si>
  <si>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</si>
  <si>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</si>
  <si>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</si>
  <si>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</si>
  <si>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</si>
  <si>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</si>
  <si>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</si>
  <si>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</si>
  <si>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</si>
  <si>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</si>
  <si>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</si>
  <si>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</si>
  <si>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</si>
  <si>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</si>
  <si>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</si>
  <si>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</si>
  <si>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</si>
  <si>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</si>
  <si>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</si>
  <si>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</si>
  <si>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</si>
  <si>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</si>
  <si>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</si>
  <si>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</si>
  <si>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</si>
  <si>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</si>
  <si>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</si>
  <si>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</si>
  <si>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</si>
  <si>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</si>
  <si>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</si>
  <si>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</si>
  <si>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</si>
  <si>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</si>
  <si>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</si>
  <si>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</si>
  <si>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</si>
  <si>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</si>
  <si>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</si>
  <si>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</si>
  <si>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</si>
  <si>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</si>
  <si>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</si>
  <si>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</si>
  <si>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</si>
  <si>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</si>
  <si>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</si>
  <si>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</si>
  <si>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</si>
  <si>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</si>
  <si>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</si>
  <si>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</si>
  <si>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</si>
  <si>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</si>
  <si>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</si>
  <si>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</si>
  <si>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</si>
  <si>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</si>
  <si>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</si>
  <si>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</si>
  <si>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</si>
  <si>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</si>
  <si>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</si>
  <si>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</si>
  <si>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</si>
  <si>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</si>
  <si>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</si>
  <si>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</si>
  <si>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</si>
  <si>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</si>
  <si>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</si>
  <si>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</si>
  <si>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</si>
  <si>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</si>
  <si>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</si>
  <si>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</si>
  <si>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</si>
  <si>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</si>
  <si>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</si>
  <si>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</si>
  <si>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</si>
  <si>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</si>
  <si>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</si>
  <si>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</si>
  <si>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</si>
  <si>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</si>
  <si>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</si>
  <si>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</si>
  <si>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</si>
  <si>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</si>
  <si>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</si>
  <si>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</si>
  <si>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</si>
  <si>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</si>
  <si>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</si>
  <si>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</si>
  <si>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</si>
  <si>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</si>
  <si>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</si>
  <si>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</si>
  <si>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</si>
  <si>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</si>
  <si>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</si>
  <si>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</si>
  <si>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</si>
  <si>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</si>
  <si>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</si>
  <si>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</si>
  <si>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</si>
  <si>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</si>
  <si>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</si>
  <si>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</si>
  <si>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</si>
  <si>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</si>
  <si>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</si>
  <si>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</si>
  <si>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</si>
  <si>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</si>
  <si>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</si>
  <si>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</si>
  <si>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</si>
  <si>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</si>
  <si>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</si>
  <si>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</si>
  <si>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</si>
  <si>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</si>
  <si>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</si>
  <si>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</si>
  <si>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</si>
  <si>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</si>
  <si>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</si>
  <si>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</si>
  <si>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</si>
  <si>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</si>
  <si>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</si>
  <si>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</si>
  <si>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</si>
  <si>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</si>
  <si>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</si>
  <si>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</si>
  <si>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</si>
  <si>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</si>
  <si>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</si>
  <si>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</si>
  <si>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</si>
  <si>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</si>
  <si>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</si>
  <si>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</si>
  <si>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</si>
  <si>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</si>
  <si>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</si>
  <si>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</si>
  <si>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</si>
  <si>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</si>
  <si>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</si>
  <si>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</si>
  <si>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</si>
  <si>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</si>
  <si>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</si>
  <si>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</si>
  <si>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</si>
  <si>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</si>
  <si>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</si>
  <si>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</si>
  <si>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</si>
  <si>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</si>
  <si>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</si>
  <si>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</si>
  <si>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</si>
  <si>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</si>
  <si>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</si>
  <si>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</si>
  <si>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</si>
  <si>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</si>
  <si>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</si>
  <si>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</si>
  <si>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</si>
  <si>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</si>
  <si>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</si>
  <si>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</si>
  <si>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</si>
  <si>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</si>
  <si>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</si>
  <si>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</si>
  <si>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</si>
  <si>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</si>
  <si>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</si>
  <si>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</si>
  <si>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</si>
  <si>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</si>
  <si>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</si>
  <si>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</si>
  <si>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</si>
  <si>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</si>
  <si>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</si>
  <si>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</si>
  <si>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</si>
  <si>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</si>
  <si>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</si>
  <si>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</si>
  <si>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</si>
  <si>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</si>
  <si>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</si>
  <si>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</si>
  <si>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</si>
  <si>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</si>
  <si>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</si>
  <si>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</si>
  <si>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</si>
  <si>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</si>
  <si>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</si>
  <si>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</si>
  <si>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</si>
  <si>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</si>
  <si>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</si>
  <si>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</si>
  <si>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</si>
  <si>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</si>
  <si>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</si>
  <si>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</si>
  <si>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</si>
  <si>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</si>
  <si>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</si>
  <si>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</si>
  <si>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</si>
  <si>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</si>
  <si>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</si>
  <si>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</si>
  <si>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</si>
  <si>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</si>
  <si>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</si>
  <si>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</si>
  <si>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</si>
  <si>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</si>
  <si>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</si>
  <si>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</si>
  <si>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</si>
  <si>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</si>
  <si>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</si>
  <si>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</si>
  <si>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</si>
  <si>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</si>
  <si>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</si>
  <si>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</si>
  <si>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</si>
  <si>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</si>
  <si>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</si>
  <si>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</si>
  <si>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</si>
  <si>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</si>
  <si>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</si>
  <si>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</si>
  <si>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</si>
  <si>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</si>
  <si>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</si>
  <si>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</si>
  <si>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</si>
  <si>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</si>
  <si>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</si>
  <si>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</si>
  <si>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</si>
  <si>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</si>
  <si>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</si>
  <si>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</si>
  <si>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</si>
  <si>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</si>
  <si>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</si>
  <si>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</si>
  <si>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</si>
  <si>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</si>
  <si>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</si>
  <si>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</si>
  <si>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</si>
  <si>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</si>
  <si>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</si>
  <si>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</si>
  <si>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</si>
  <si>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</si>
  <si>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</si>
  <si>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</si>
  <si>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</si>
  <si>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</si>
  <si>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</si>
  <si>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</si>
  <si>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</si>
  <si>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</si>
  <si>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</si>
  <si>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</si>
  <si>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</si>
  <si>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</si>
  <si>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</si>
  <si>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</si>
  <si>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</si>
  <si>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</si>
  <si>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</si>
  <si>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</si>
  <si>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</si>
  <si>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</si>
  <si>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</si>
  <si>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</si>
  <si>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</si>
  <si>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</si>
  <si>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</si>
  <si>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</si>
  <si>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</si>
  <si>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</si>
  <si>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</si>
  <si>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</si>
  <si>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</si>
  <si>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</si>
  <si>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</si>
  <si>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</si>
  <si>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</si>
  <si>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</si>
  <si>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</si>
  <si>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</si>
  <si>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</si>
  <si>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</si>
  <si>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</si>
  <si>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</si>
  <si>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</si>
  <si>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</si>
  <si>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</si>
  <si>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</si>
  <si>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</si>
  <si>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</si>
  <si>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</si>
  <si>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</si>
  <si>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</si>
  <si>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</si>
  <si>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</si>
  <si>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</si>
  <si>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</si>
  <si>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</si>
  <si>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</si>
  <si>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</si>
  <si>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</si>
  <si>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</si>
  <si>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</si>
  <si>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</si>
  <si>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</si>
  <si>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</si>
  <si>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</si>
  <si>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</si>
  <si>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</si>
  <si>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</si>
  <si>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</si>
  <si>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</si>
  <si>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</si>
  <si>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</si>
  <si>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</si>
  <si>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</si>
  <si>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</si>
  <si>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</si>
  <si>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</si>
  <si>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</si>
  <si>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</si>
  <si>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</si>
  <si>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</si>
  <si>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</si>
  <si>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</si>
  <si>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</si>
  <si>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</si>
  <si>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</si>
  <si>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</si>
  <si>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</si>
  <si>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</si>
  <si>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</si>
  <si>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</si>
  <si>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</si>
  <si>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</si>
  <si>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</si>
  <si>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</si>
  <si>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</si>
  <si>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</si>
  <si>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</si>
  <si>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</si>
  <si>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</si>
  <si>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</si>
  <si>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</si>
  <si>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</si>
  <si>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</si>
  <si>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</si>
  <si>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</si>
  <si>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</si>
  <si>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</si>
  <si>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</si>
  <si>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</si>
  <si>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</si>
  <si>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</si>
  <si>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</si>
  <si>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</si>
  <si>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</si>
  <si>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</si>
  <si>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</si>
  <si>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</si>
  <si>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</si>
  <si>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</si>
  <si>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</si>
  <si>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</si>
  <si>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</si>
  <si>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</si>
  <si>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</si>
  <si>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</si>
  <si>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</si>
  <si>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</si>
  <si>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</si>
  <si>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</si>
  <si>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</si>
  <si>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</si>
  <si>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</si>
  <si>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</si>
  <si>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</si>
  <si>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</si>
  <si>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</si>
  <si>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</si>
  <si>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</si>
  <si>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</si>
  <si>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</si>
  <si>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</si>
  <si>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</si>
  <si>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</si>
  <si>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</si>
  <si>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</si>
  <si>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</si>
  <si>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</si>
  <si>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</si>
  <si>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</si>
  <si>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</si>
  <si>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</si>
  <si>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</si>
  <si>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</si>
  <si>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</si>
  <si>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</si>
  <si>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</si>
  <si>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</si>
  <si>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</si>
  <si>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</si>
  <si>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</si>
  <si>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</si>
  <si>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</si>
  <si>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</si>
  <si>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</si>
  <si>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</si>
  <si>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</si>
  <si>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</si>
  <si>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</si>
  <si>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</si>
  <si>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</si>
  <si>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</si>
  <si>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</si>
  <si>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</si>
  <si>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</si>
  <si>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</si>
  <si>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</si>
  <si>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</si>
  <si>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</si>
  <si>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</si>
  <si>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</si>
  <si>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</si>
  <si>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</si>
  <si>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</si>
  <si>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</si>
  <si>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</si>
  <si>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</si>
  <si>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</si>
  <si>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</si>
  <si>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</si>
  <si>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</si>
  <si>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</si>
  <si>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</si>
  <si>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</si>
  <si>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</si>
  <si>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</si>
  <si>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</si>
  <si>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</si>
  <si>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</si>
  <si>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</si>
  <si>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</si>
  <si>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</si>
  <si>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</si>
  <si>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</si>
  <si>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</si>
  <si>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</si>
  <si>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</si>
  <si>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</si>
  <si>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</si>
  <si>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</si>
  <si>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</si>
  <si>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</si>
  <si>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</si>
  <si>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</si>
  <si>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</si>
  <si>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</si>
  <si>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</si>
  <si>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</si>
  <si>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</si>
  <si>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</si>
  <si>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</si>
  <si>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</si>
  <si>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</si>
  <si>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</si>
  <si>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</si>
  <si>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</si>
  <si>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</si>
  <si>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</si>
  <si>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</si>
  <si>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</si>
  <si>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</si>
  <si>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</si>
  <si>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</si>
  <si>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</si>
  <si>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</si>
  <si>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</si>
  <si>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</si>
  <si>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</si>
  <si>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</si>
  <si>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</si>
  <si>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</si>
  <si>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</si>
  <si>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</si>
  <si>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</si>
  <si>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</si>
  <si>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</si>
  <si>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</si>
  <si>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</si>
  <si>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</si>
  <si>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</si>
  <si>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</si>
  <si>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</si>
  <si>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</si>
  <si>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</si>
  <si>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</si>
  <si>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</si>
  <si>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</si>
  <si>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</si>
  <si>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</si>
  <si>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</si>
  <si>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</si>
  <si>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</si>
  <si>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</si>
  <si>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</si>
  <si>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</si>
  <si>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</si>
  <si>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</si>
  <si>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</si>
  <si>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</si>
  <si>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</si>
  <si>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</si>
  <si>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</si>
  <si>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</si>
  <si>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</si>
  <si>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</si>
  <si>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</si>
  <si>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</si>
  <si>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</si>
  <si>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</si>
  <si>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</si>
  <si>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</si>
  <si>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</si>
  <si>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</si>
  <si>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</si>
  <si>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</si>
  <si>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</si>
  <si>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</si>
  <si>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</si>
  <si>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</si>
  <si>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</si>
  <si>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</si>
  <si>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</si>
  <si>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</si>
  <si>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</si>
  <si>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</si>
  <si>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</si>
  <si>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</si>
  <si>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</si>
  <si>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</si>
  <si>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</si>
  <si>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</si>
  <si>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</si>
  <si>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</si>
  <si>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</si>
  <si>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</si>
  <si>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</si>
  <si>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</si>
  <si>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</si>
  <si>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</si>
  <si>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</si>
  <si>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</si>
  <si>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</si>
  <si>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</si>
  <si>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</si>
  <si>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</si>
  <si>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</si>
  <si>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</si>
  <si>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</si>
  <si>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</si>
  <si>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</si>
  <si>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</si>
  <si>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</si>
  <si>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</si>
  <si>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</si>
  <si>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</si>
  <si>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</si>
  <si>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</si>
  <si>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</si>
  <si>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</si>
  <si>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</si>
  <si>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</si>
  <si>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</si>
  <si>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</si>
  <si>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</si>
  <si>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</si>
  <si>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</si>
  <si>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</si>
  <si>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</si>
  <si>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</si>
  <si>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</si>
  <si>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</si>
  <si>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</si>
  <si>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</si>
  <si>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</si>
  <si>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</si>
  <si>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</si>
  <si>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</si>
  <si>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</si>
  <si>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</si>
  <si>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</si>
  <si>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</si>
  <si>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</si>
  <si>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</si>
  <si>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</si>
  <si>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</si>
  <si>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</si>
  <si>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</si>
  <si>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</si>
  <si>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</si>
  <si>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</si>
  <si>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</si>
  <si>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</si>
  <si>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</si>
  <si>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</si>
  <si>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</si>
  <si>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</si>
  <si>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</si>
  <si>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</si>
  <si>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</si>
  <si>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</si>
  <si>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</si>
  <si>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</si>
  <si>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</si>
  <si>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</si>
  <si>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</si>
  <si>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</si>
  <si>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</si>
  <si>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</si>
  <si>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</si>
  <si>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</si>
  <si>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</si>
  <si>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</si>
  <si>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</si>
  <si>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</si>
  <si>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</si>
  <si>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</si>
  <si>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</si>
  <si>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</si>
  <si>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</si>
  <si>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</si>
  <si>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</si>
  <si>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</si>
  <si>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</si>
  <si>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</si>
  <si>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</si>
  <si>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</si>
  <si>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</si>
  <si>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</si>
  <si>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</si>
  <si>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</si>
  <si>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</si>
  <si>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</si>
  <si>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</si>
  <si>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</si>
  <si>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</si>
  <si>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</si>
  <si>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</si>
  <si>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</si>
  <si>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</si>
  <si>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</si>
  <si>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</si>
  <si>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</si>
  <si>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</si>
  <si>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</si>
  <si>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</si>
  <si>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</si>
  <si>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</si>
  <si>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</si>
  <si>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</si>
  <si>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</si>
  <si>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</si>
  <si>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</si>
  <si>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</si>
  <si>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</si>
  <si>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</si>
  <si>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</si>
  <si>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</si>
  <si>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</si>
  <si>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</si>
  <si>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</si>
  <si>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</si>
  <si>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</si>
  <si>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</si>
  <si>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</si>
  <si>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</si>
  <si>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</si>
  <si>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</si>
  <si>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</si>
  <si>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</si>
  <si>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</si>
  <si>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</si>
  <si>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</si>
  <si>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</si>
  <si>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</si>
  <si>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</si>
  <si>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</si>
  <si>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</si>
  <si>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</si>
  <si>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</si>
  <si>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</si>
  <si>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</si>
  <si>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</si>
  <si>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</si>
  <si>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</si>
  <si>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</si>
  <si>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</si>
  <si>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</si>
  <si>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</si>
  <si>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</si>
  <si>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</si>
  <si>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</si>
  <si>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</si>
  <si>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</si>
  <si>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</si>
  <si>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</si>
  <si>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</si>
  <si>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</si>
  <si>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</si>
  <si>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</si>
  <si>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</si>
  <si>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</si>
  <si>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</si>
  <si>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</si>
  <si>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</si>
  <si>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</si>
  <si>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</si>
  <si>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</si>
  <si>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</si>
  <si>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</si>
  <si>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</si>
  <si>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</si>
  <si>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</si>
  <si>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</si>
  <si>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</si>
  <si>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</si>
  <si>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</si>
  <si>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</si>
  <si>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</si>
  <si>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</si>
  <si>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</si>
  <si>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</si>
  <si>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</si>
  <si>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</si>
  <si>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</si>
  <si>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</si>
  <si>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</si>
  <si>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</si>
  <si>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</si>
  <si>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</si>
  <si>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</si>
  <si>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</si>
  <si>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</si>
  <si>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</si>
  <si>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</si>
  <si>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</si>
  <si>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</si>
  <si>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</si>
  <si>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</si>
  <si>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</si>
  <si>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</si>
  <si>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</si>
  <si>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</si>
  <si>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</si>
  <si>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</si>
  <si>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</si>
  <si>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</si>
  <si>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</si>
  <si>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</si>
  <si>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</si>
  <si>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</si>
  <si>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</si>
  <si>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</si>
  <si>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</si>
  <si>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</si>
  <si>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</si>
  <si>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</si>
  <si>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</si>
  <si>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</si>
  <si>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</si>
  <si>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</si>
  <si>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</si>
  <si>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</si>
  <si>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</si>
  <si>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</si>
  <si>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</si>
  <si>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</si>
  <si>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</si>
  <si>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</si>
  <si>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</si>
  <si>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</si>
  <si>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</si>
  <si>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</si>
  <si>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</si>
  <si>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</si>
  <si>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</si>
  <si>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</si>
  <si>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</si>
  <si>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</si>
  <si>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</si>
  <si>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</si>
  <si>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</si>
  <si>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</si>
  <si>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</si>
  <si>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</si>
  <si>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</si>
  <si>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</si>
  <si>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</si>
  <si>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</si>
  <si>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</si>
  <si>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</si>
  <si>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</si>
  <si>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</si>
  <si>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</si>
  <si>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</si>
  <si>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</si>
  <si>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</si>
  <si>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</si>
  <si>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</si>
  <si>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</si>
  <si>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</si>
  <si>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</si>
  <si>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</si>
  <si>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</si>
  <si>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</si>
  <si>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</si>
  <si>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</si>
  <si>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</si>
  <si>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</si>
  <si>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</si>
  <si>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</si>
  <si>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</si>
  <si>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</si>
  <si>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</si>
  <si>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</si>
  <si>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</si>
  <si>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</si>
  <si>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</si>
  <si>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</si>
  <si>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</si>
  <si>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</si>
  <si>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</si>
  <si>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</si>
  <si>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</si>
  <si>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</si>
  <si>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</si>
  <si>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</si>
  <si>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</si>
  <si>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</si>
  <si>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</si>
  <si>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</si>
  <si>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</si>
  <si>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</si>
  <si>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</si>
  <si>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</si>
  <si>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</si>
  <si>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</si>
  <si>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</si>
  <si>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</si>
  <si>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</si>
  <si>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</si>
  <si>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</si>
  <si>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</si>
  <si>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</si>
  <si>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</si>
  <si>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</si>
  <si>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</si>
  <si>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</si>
  <si>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</si>
  <si>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</si>
  <si>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</si>
  <si>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</si>
  <si>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</si>
  <si>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</si>
  <si>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</si>
  <si>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</si>
  <si>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</si>
  <si>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</si>
  <si>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</si>
  <si>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</si>
  <si>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</si>
  <si>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</si>
  <si>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</si>
  <si>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</si>
  <si>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</si>
  <si>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</si>
  <si>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</si>
  <si>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</si>
  <si>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</si>
  <si>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</si>
  <si>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</si>
  <si>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</si>
  <si>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</si>
  <si>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</si>
  <si>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</si>
  <si>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</si>
  <si>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</si>
  <si>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</si>
  <si>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</si>
  <si>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</si>
  <si>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</si>
  <si>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</si>
  <si>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</si>
  <si>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</si>
  <si>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</si>
  <si>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</si>
  <si>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</si>
  <si>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</si>
  <si>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</si>
  <si>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</si>
  <si>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</si>
  <si>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</si>
  <si>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</si>
  <si>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</si>
  <si>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</si>
  <si>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</si>
  <si>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</si>
  <si>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</si>
  <si>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</si>
  <si>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</si>
  <si>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</si>
  <si>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</si>
  <si>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</si>
  <si>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</si>
  <si>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</si>
  <si>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</si>
  <si>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</si>
  <si>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</si>
  <si>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</si>
  <si>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</si>
  <si>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</si>
  <si>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</si>
  <si>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</si>
  <si>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</si>
  <si>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</si>
  <si>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</si>
  <si>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</si>
  <si>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</si>
  <si>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</si>
  <si>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</si>
  <si>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</si>
  <si>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</si>
  <si>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</si>
  <si>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</si>
  <si>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</si>
  <si>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</si>
  <si>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</si>
  <si>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</si>
  <si>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</si>
  <si>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</si>
  <si>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</si>
  <si>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</si>
  <si>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</si>
  <si>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</si>
  <si>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</si>
  <si>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</si>
  <si>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</si>
  <si>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</si>
  <si>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</si>
  <si>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</si>
  <si>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</si>
  <si>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</si>
  <si>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</si>
  <si>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</si>
  <si>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</si>
  <si>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</si>
  <si>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</si>
  <si>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</si>
  <si>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</si>
  <si>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</si>
  <si>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</si>
  <si>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</si>
  <si>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</si>
  <si>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</si>
  <si>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</si>
  <si>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</si>
  <si>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</si>
  <si>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</si>
  <si>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</si>
  <si>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</si>
  <si>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</si>
  <si>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</si>
  <si>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</si>
  <si>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</si>
  <si>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</si>
  <si>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</si>
  <si>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</si>
  <si>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</si>
  <si>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</si>
  <si>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</si>
  <si>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</si>
  <si>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</si>
  <si>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</si>
  <si>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</si>
  <si>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</si>
  <si>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</si>
  <si>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</si>
  <si>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</si>
  <si>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</si>
  <si>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</si>
  <si>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</si>
  <si>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</si>
  <si>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</si>
  <si>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</si>
  <si>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</si>
  <si>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</si>
  <si>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</si>
  <si>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</si>
  <si>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</si>
  <si>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</si>
  <si>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</si>
  <si>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</si>
  <si>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</si>
  <si>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</si>
  <si>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</si>
  <si>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</si>
  <si>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</si>
  <si>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</si>
  <si>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</si>
  <si>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</si>
  <si>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</si>
  <si>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</si>
  <si>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</si>
  <si>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</si>
  <si>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</si>
  <si>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</si>
  <si>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</si>
  <si>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</si>
  <si>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</si>
  <si>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</si>
  <si>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</si>
  <si>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</si>
  <si>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</si>
  <si>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</si>
  <si>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</si>
  <si>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</si>
  <si>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</si>
  <si>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</si>
  <si>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</si>
  <si>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</si>
  <si>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</si>
  <si>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</si>
  <si>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</si>
  <si>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</si>
  <si>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</si>
  <si>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</si>
  <si>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</si>
  <si>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</si>
  <si>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</si>
  <si>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</si>
  <si>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</si>
  <si>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</si>
  <si>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</si>
  <si>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</si>
  <si>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</si>
  <si>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</si>
  <si>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</si>
  <si>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</si>
  <si>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</si>
  <si>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</si>
  <si>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</si>
  <si>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</si>
  <si>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</si>
  <si>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</si>
  <si>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</si>
  <si>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</si>
  <si>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</si>
  <si>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</si>
  <si>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</si>
  <si>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</si>
  <si>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</si>
  <si>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</si>
  <si>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</si>
  <si>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</si>
  <si>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</si>
  <si>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</si>
  <si>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</si>
  <si>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</si>
  <si>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</si>
  <si>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</si>
  <si>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</si>
  <si>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</si>
  <si>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</si>
  <si>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</si>
  <si>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</si>
  <si>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</si>
  <si>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</si>
  <si>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</si>
  <si>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</si>
  <si>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</si>
  <si>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</si>
  <si>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</si>
  <si>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</si>
  <si>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</si>
  <si>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</si>
  <si>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</si>
  <si>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</si>
  <si>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</si>
  <si>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</si>
  <si>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</si>
  <si>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</si>
  <si>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</si>
  <si>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</si>
  <si>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</si>
  <si>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</si>
  <si>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</si>
  <si>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</si>
  <si>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</si>
  <si>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</si>
  <si>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</si>
  <si>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</si>
  <si>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</si>
  <si>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</si>
  <si>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</si>
  <si>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</si>
  <si>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</si>
  <si>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</si>
  <si>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</si>
  <si>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</si>
  <si>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</si>
  <si>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</si>
  <si>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</si>
  <si>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</si>
  <si>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</si>
  <si>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</si>
  <si>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</si>
  <si>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</si>
  <si>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</si>
  <si>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</si>
  <si>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</si>
  <si>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</si>
  <si>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</si>
  <si>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</si>
  <si>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</si>
  <si>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</si>
  <si>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</si>
  <si>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</si>
  <si>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</si>
  <si>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</si>
  <si>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</si>
  <si>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</si>
  <si>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</si>
  <si>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</si>
  <si>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</si>
  <si>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</si>
  <si>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</si>
  <si>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</si>
  <si>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</si>
  <si>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</si>
  <si>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</si>
  <si>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</si>
  <si>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</si>
  <si>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</si>
  <si>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</si>
  <si>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</si>
  <si>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</si>
  <si>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</si>
  <si>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</si>
  <si>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</si>
  <si>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</si>
  <si>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</si>
  <si>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</si>
  <si>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</si>
  <si>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</si>
  <si>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</si>
  <si>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</si>
  <si>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</si>
  <si>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</si>
  <si>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</si>
  <si>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</si>
  <si>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</si>
  <si>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</si>
  <si>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</si>
  <si>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</si>
  <si>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</si>
  <si>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</si>
  <si>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</si>
  <si>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</si>
  <si>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</si>
  <si>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</si>
  <si>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</si>
  <si>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</si>
  <si>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</si>
  <si>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</si>
  <si>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</si>
  <si>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</si>
  <si>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</si>
  <si>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</si>
  <si>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</si>
  <si>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</si>
  <si>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</si>
  <si>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</si>
  <si>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</si>
  <si>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</si>
  <si>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</si>
  <si>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</si>
  <si>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</si>
  <si>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</si>
  <si>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</si>
  <si>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</si>
  <si>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</si>
  <si>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</si>
  <si>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</si>
  <si>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</si>
  <si>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</si>
  <si>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</si>
  <si>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</si>
  <si>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</si>
  <si>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</si>
  <si>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</si>
  <si>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</si>
  <si>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</si>
  <si>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</si>
  <si>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</si>
  <si>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</si>
  <si>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</si>
  <si>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</si>
  <si>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</si>
  <si>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</si>
  <si>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</si>
  <si>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</si>
  <si>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</si>
  <si>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</si>
  <si>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</si>
  <si>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</si>
  <si>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</si>
  <si>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</si>
  <si>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</si>
  <si>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</si>
  <si>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</si>
  <si>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</si>
  <si>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</si>
  <si>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</si>
  <si>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</si>
  <si>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</si>
  <si>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</si>
  <si>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</si>
  <si>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</si>
  <si>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</si>
  <si>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</si>
  <si>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</si>
  <si>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</si>
  <si>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</si>
  <si>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</si>
  <si>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</si>
  <si>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</si>
  <si>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</si>
  <si>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</si>
  <si>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</si>
  <si>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</si>
  <si>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</si>
  <si>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</si>
  <si>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</si>
  <si>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</si>
  <si>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</si>
  <si>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</si>
  <si>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</si>
  <si>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</si>
  <si>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</si>
  <si>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</si>
  <si>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</si>
  <si>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</si>
  <si>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</si>
  <si>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</si>
  <si>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</si>
  <si>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</si>
  <si>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</si>
  <si>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</si>
  <si>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</si>
  <si>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</si>
  <si>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</si>
  <si>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</si>
  <si>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</si>
  <si>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</si>
  <si>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</si>
  <si>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</si>
  <si>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</si>
  <si>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</si>
  <si>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</si>
  <si>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</si>
  <si>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</si>
  <si>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</si>
  <si>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</si>
  <si>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</si>
  <si>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</si>
  <si>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</si>
  <si>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</si>
  <si>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</si>
  <si>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</si>
  <si>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</si>
  <si>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</si>
  <si>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</si>
  <si>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</si>
  <si>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</si>
  <si>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</si>
  <si>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</si>
  <si>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</si>
  <si>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</si>
  <si>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</si>
  <si>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</si>
  <si>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</si>
  <si>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</si>
  <si>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</si>
  <si>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</si>
  <si>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</si>
  <si>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</si>
  <si>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</si>
  <si>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</si>
  <si>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</si>
  <si>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</si>
  <si>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</si>
  <si>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</si>
  <si>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</si>
  <si>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</si>
  <si>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</si>
  <si>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</si>
  <si>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</si>
  <si>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</si>
  <si>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</si>
  <si>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</si>
  <si>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</si>
  <si>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</si>
  <si>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</si>
  <si>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</si>
  <si>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</si>
  <si>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</si>
  <si>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</si>
  <si>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</si>
  <si>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</si>
  <si>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</si>
  <si>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</si>
  <si>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</si>
  <si>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</si>
  <si>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</si>
  <si>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</si>
  <si>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</si>
  <si>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</si>
  <si>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</si>
  <si>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</si>
  <si>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</si>
  <si>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</si>
  <si>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</si>
  <si>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</si>
  <si>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</si>
  <si>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</si>
  <si>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</si>
  <si>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</si>
  <si>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</si>
  <si>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</si>
  <si>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</si>
  <si>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</si>
  <si>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</si>
  <si>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</si>
  <si>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</si>
  <si>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</si>
  <si>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</si>
  <si>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</si>
  <si>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</si>
  <si>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</si>
  <si>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</si>
  <si>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</si>
  <si>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</si>
  <si>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</si>
  <si>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</si>
  <si>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</si>
  <si>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</si>
  <si>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</si>
  <si>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</si>
  <si>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</si>
  <si>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</si>
  <si>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</si>
  <si>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</si>
  <si>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</si>
  <si>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</si>
  <si>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</si>
  <si>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</si>
  <si>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</si>
  <si>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</si>
  <si>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</si>
  <si>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</si>
  <si>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</si>
  <si>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</si>
  <si>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</si>
  <si>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</si>
  <si>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</si>
  <si>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</si>
  <si>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</si>
  <si>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</si>
  <si>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</si>
  <si>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</si>
  <si>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</si>
  <si>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</si>
  <si>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</si>
  <si>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</si>
  <si>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</si>
  <si>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</si>
  <si>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</si>
  <si>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</si>
  <si>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</si>
  <si>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</si>
  <si>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</si>
  <si>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</si>
  <si>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</si>
  <si>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</si>
  <si>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</si>
  <si>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</si>
  <si>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</si>
  <si>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</si>
  <si>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</si>
  <si>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</si>
  <si>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</si>
  <si>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</si>
  <si>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</si>
  <si>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</si>
  <si>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</si>
  <si>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</si>
  <si>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</si>
  <si>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</si>
  <si>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</si>
  <si>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</si>
  <si>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</si>
  <si>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</si>
  <si>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</si>
  <si>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</si>
  <si>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</si>
  <si>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</si>
  <si>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</si>
  <si>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</si>
  <si>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</si>
  <si>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</si>
  <si>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</si>
  <si>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</si>
  <si>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</si>
  <si>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</si>
  <si>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</si>
  <si>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</si>
  <si>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</si>
  <si>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</si>
  <si>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</si>
  <si>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</si>
  <si>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</si>
  <si>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</si>
  <si>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</si>
  <si>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</si>
  <si>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</si>
  <si>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</si>
  <si>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</si>
  <si>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</si>
  <si>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</si>
  <si>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</si>
  <si>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</si>
  <si>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</si>
  <si>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</si>
  <si>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</si>
  <si>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</si>
  <si>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</si>
  <si>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</si>
  <si>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</si>
  <si>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</si>
  <si>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</si>
  <si>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</si>
  <si>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</si>
  <si>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</si>
  <si>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</si>
  <si>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</si>
  <si>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</si>
  <si>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</si>
  <si>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</si>
  <si>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</si>
  <si>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</si>
  <si>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</si>
  <si>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</si>
  <si>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</si>
  <si>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</si>
  <si>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</si>
  <si>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</si>
  <si>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</si>
  <si>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</si>
  <si>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</si>
  <si>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</si>
  <si>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</si>
  <si>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</si>
  <si>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</si>
  <si>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</si>
  <si>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</si>
  <si>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</si>
  <si>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</si>
  <si>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</si>
  <si>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</si>
  <si>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</si>
  <si>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</si>
  <si>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</si>
  <si>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</si>
  <si>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</si>
  <si>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</si>
  <si>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</si>
  <si>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</si>
  <si>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</si>
  <si>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</si>
  <si>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</si>
  <si>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</si>
  <si>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</si>
  <si>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</si>
  <si>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</si>
  <si>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</si>
  <si>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</si>
  <si>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</si>
  <si>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</si>
  <si>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</si>
  <si>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</si>
  <si>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</si>
  <si>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</si>
  <si>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</si>
  <si>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</si>
  <si>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</si>
  <si>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</si>
  <si>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</si>
  <si>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</si>
  <si>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</si>
  <si>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</si>
  <si>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</si>
  <si>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</si>
  <si>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</si>
  <si>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</si>
  <si>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</si>
  <si>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</si>
  <si>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</si>
  <si>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</si>
  <si>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</si>
  <si>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</si>
  <si>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</si>
  <si>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</si>
  <si>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</si>
  <si>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</si>
  <si>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</si>
  <si>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</si>
  <si>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</si>
  <si>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</si>
  <si>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</si>
  <si>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</si>
  <si>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</si>
  <si>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</si>
  <si>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</si>
  <si>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</si>
  <si>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</si>
  <si>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</si>
  <si>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</si>
  <si>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</si>
  <si>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</si>
  <si>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</si>
  <si>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</si>
  <si>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</si>
  <si>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</si>
  <si>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</si>
  <si>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</si>
  <si>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</si>
  <si>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</si>
  <si>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</si>
  <si>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</si>
  <si>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</si>
  <si>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</si>
  <si>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</si>
  <si>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</si>
  <si>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</si>
  <si>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</si>
  <si>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</si>
  <si>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</si>
  <si>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</si>
  <si>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</si>
  <si>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</si>
  <si>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</si>
  <si>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</si>
  <si>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</si>
  <si>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</si>
  <si>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</si>
  <si>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</si>
  <si>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</si>
  <si>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</si>
  <si>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</si>
  <si>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</si>
  <si>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</si>
  <si>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</si>
  <si>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</si>
  <si>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</si>
  <si>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</si>
  <si>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</si>
  <si>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</si>
  <si>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</si>
  <si>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</si>
  <si>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</si>
  <si>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</si>
  <si>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</si>
  <si>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</si>
  <si>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</si>
  <si>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</si>
  <si>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</si>
  <si>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</si>
  <si>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</si>
  <si>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</si>
  <si>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</si>
  <si>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</si>
  <si>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</si>
  <si>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</si>
  <si>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</si>
  <si>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</si>
  <si>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</si>
  <si>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</si>
  <si>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</si>
  <si>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</si>
  <si>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</si>
  <si>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</si>
  <si>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</si>
  <si>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</si>
  <si>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</si>
  <si>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</si>
  <si>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</si>
  <si>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</si>
  <si>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</si>
  <si>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</si>
  <si>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</si>
  <si>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</si>
  <si>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</si>
  <si>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</si>
  <si>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</si>
  <si>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</si>
  <si>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</si>
  <si>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</si>
  <si>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</si>
  <si>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</si>
  <si>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</si>
  <si>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</si>
  <si>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</si>
  <si>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</si>
  <si>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</si>
  <si>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</si>
  <si>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</si>
  <si>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</si>
  <si>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</si>
  <si>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</si>
  <si>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</si>
  <si>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</si>
  <si>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</si>
  <si>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</si>
  <si>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</si>
  <si>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</si>
  <si>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</si>
  <si>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</si>
  <si>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</si>
  <si>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</si>
  <si>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</si>
  <si>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</si>
  <si>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</si>
  <si>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</si>
  <si>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</si>
  <si>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</si>
  <si>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</si>
  <si>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</si>
  <si>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</si>
  <si>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</si>
  <si>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</si>
  <si>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</si>
  <si>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</si>
  <si>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</si>
  <si>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</si>
  <si>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</si>
  <si>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</si>
  <si>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</si>
  <si>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</si>
  <si>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</si>
  <si>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</si>
  <si>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</si>
  <si>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</si>
  <si>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</si>
  <si>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</si>
  <si>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</si>
  <si>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</si>
  <si>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</si>
  <si>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</si>
  <si>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</si>
  <si>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</si>
  <si>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</si>
  <si>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</si>
  <si>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</si>
  <si>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</si>
  <si>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</si>
  <si>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</si>
  <si>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</si>
  <si>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</si>
  <si>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</si>
  <si>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</si>
  <si>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</si>
  <si>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</si>
  <si>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</si>
  <si>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</si>
  <si>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</si>
  <si>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</si>
  <si>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</si>
  <si>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</si>
  <si>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</si>
  <si>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</si>
  <si>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</si>
  <si>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</si>
  <si>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</si>
  <si>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</si>
  <si>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</si>
  <si>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</si>
  <si>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</si>
  <si>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</si>
  <si>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</si>
  <si>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</si>
  <si>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</si>
  <si>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</si>
  <si>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</si>
  <si>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</si>
  <si>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</si>
  <si>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</si>
  <si>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</si>
  <si>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</si>
  <si>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</si>
  <si>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</si>
  <si>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</si>
  <si>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</si>
  <si>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</si>
  <si>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</si>
  <si>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</si>
  <si>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</si>
  <si>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</si>
  <si>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</si>
  <si>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</si>
  <si>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</si>
  <si>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</si>
  <si>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</si>
  <si>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</si>
  <si>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</si>
  <si>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</si>
  <si>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</si>
  <si>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</si>
  <si>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</si>
  <si>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</si>
  <si>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</si>
  <si>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</si>
  <si>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</si>
  <si>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</si>
  <si>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</si>
  <si>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</si>
  <si>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</si>
  <si>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</si>
  <si>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</si>
  <si>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</si>
  <si>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</si>
  <si>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</si>
  <si>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</si>
  <si>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</si>
  <si>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</si>
  <si>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</si>
  <si>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</si>
  <si>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</si>
  <si>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</si>
  <si>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</si>
  <si>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</si>
  <si>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</si>
  <si>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</si>
  <si>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</si>
  <si>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</si>
  <si>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</si>
  <si>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</si>
  <si>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</si>
  <si>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</si>
  <si>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</si>
  <si>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</si>
  <si>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</si>
  <si>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</si>
  <si>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</si>
  <si>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</si>
  <si>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</si>
  <si>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</si>
  <si>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</si>
  <si>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</si>
  <si>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</si>
  <si>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</si>
  <si>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</si>
  <si>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</si>
  <si>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</si>
  <si>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</si>
  <si>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</si>
  <si>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</si>
  <si>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</si>
  <si>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</si>
  <si>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</si>
  <si>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</si>
  <si>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</si>
  <si>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</si>
  <si>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</si>
  <si>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</si>
  <si>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</si>
  <si>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</si>
  <si>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</si>
  <si>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</si>
  <si>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</si>
  <si>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</si>
  <si>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</si>
  <si>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</si>
  <si>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</si>
  <si>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</si>
  <si>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</si>
  <si>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</si>
  <si>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</si>
  <si>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</si>
  <si>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</si>
  <si>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</si>
  <si>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</si>
  <si>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</si>
  <si>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</si>
  <si>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</si>
  <si>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</si>
  <si>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</si>
  <si>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</si>
  <si>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</si>
  <si>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</si>
  <si>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</si>
  <si>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</si>
  <si>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</si>
  <si>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</si>
  <si>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</si>
  <si>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</si>
  <si>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</si>
  <si>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</si>
  <si>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</si>
  <si>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</si>
  <si>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</si>
  <si>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</si>
  <si>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</si>
  <si>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</si>
  <si>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</si>
  <si>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</si>
  <si>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</si>
  <si>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</si>
  <si>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</si>
  <si>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</si>
  <si>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</si>
  <si>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</si>
  <si>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</si>
  <si>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</si>
  <si>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</si>
  <si>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</si>
  <si>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</si>
  <si>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</si>
  <si>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</si>
  <si>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</si>
  <si>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</si>
  <si>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</si>
  <si>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</si>
  <si>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</si>
  <si>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</si>
  <si>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</si>
  <si>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</si>
  <si>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</si>
  <si>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</si>
  <si>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</si>
  <si>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</si>
  <si>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</si>
  <si>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</si>
  <si>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</si>
  <si>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</si>
  <si>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</si>
  <si>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</si>
  <si>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</si>
  <si>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</si>
  <si>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</si>
  <si>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</si>
  <si>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</si>
  <si>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</si>
  <si>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</si>
  <si>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</si>
  <si>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</si>
  <si>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</si>
  <si>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</si>
  <si>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</si>
  <si>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</si>
  <si>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</si>
  <si>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</si>
  <si>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</si>
  <si>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</si>
  <si>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</si>
  <si>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</si>
  <si>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</si>
  <si>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</si>
  <si>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</si>
  <si>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</si>
  <si>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</si>
  <si>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</si>
  <si>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</si>
  <si>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</si>
  <si>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</si>
  <si>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</si>
  <si>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</si>
  <si>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</si>
  <si>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</si>
  <si>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</si>
  <si>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</si>
  <si>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</si>
  <si>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</si>
  <si>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</si>
  <si>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</si>
  <si>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</si>
  <si>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</si>
  <si>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</si>
  <si>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</si>
  <si>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</si>
  <si>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</si>
  <si>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</si>
  <si>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</si>
  <si>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</si>
  <si>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</si>
  <si>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</si>
  <si>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</si>
  <si>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</si>
  <si>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</si>
  <si>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</si>
  <si>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</si>
  <si>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</si>
  <si>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</si>
  <si>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</si>
  <si>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</si>
  <si>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</si>
  <si>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</si>
  <si>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</si>
  <si>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</si>
  <si>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</si>
  <si>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</si>
  <si>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</si>
  <si>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</si>
  <si>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</si>
  <si>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</si>
  <si>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</si>
  <si>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</si>
  <si>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</si>
  <si>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</si>
  <si>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</si>
  <si>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</si>
  <si>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</si>
  <si>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</si>
  <si>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</si>
  <si>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</si>
  <si>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</si>
  <si>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</si>
  <si>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</si>
  <si>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</si>
  <si>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</si>
  <si>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</si>
  <si>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</si>
  <si>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</si>
  <si>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</si>
  <si>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</si>
  <si>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</si>
  <si>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</si>
  <si>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</si>
  <si>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</si>
  <si>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</si>
  <si>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</si>
  <si>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</si>
  <si>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</si>
  <si>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</si>
  <si>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</si>
  <si>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</si>
  <si>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</si>
  <si>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</si>
  <si>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</si>
  <si>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</si>
  <si>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</si>
  <si>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</si>
  <si>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</si>
  <si>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</si>
  <si>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</si>
  <si>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</si>
  <si>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</si>
  <si>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</si>
  <si>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</si>
  <si>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</si>
  <si>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</si>
  <si>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</si>
  <si>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</si>
  <si>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</si>
  <si>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</si>
  <si>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</si>
  <si>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</si>
  <si>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</si>
  <si>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</si>
  <si>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</si>
  <si>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</si>
  <si>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</si>
  <si>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</si>
  <si>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</si>
  <si>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</si>
  <si>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</si>
  <si>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</si>
  <si>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</si>
  <si>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</si>
  <si>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</si>
  <si>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</si>
  <si>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</si>
  <si>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</si>
  <si>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</si>
  <si>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</si>
  <si>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</si>
  <si>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</si>
  <si>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</si>
  <si>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</si>
  <si>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</si>
  <si>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</si>
  <si>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</si>
  <si>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</si>
  <si>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</si>
  <si>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</si>
  <si>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</si>
  <si>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</si>
  <si>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</si>
  <si>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</si>
  <si>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</si>
  <si>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</si>
  <si>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</si>
  <si>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</si>
  <si>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</si>
  <si>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</si>
  <si>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</si>
  <si>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</si>
  <si>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</si>
  <si>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</si>
  <si>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</si>
  <si>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</si>
  <si>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</si>
  <si>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</si>
  <si>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</si>
  <si>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</si>
  <si>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</si>
  <si>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</si>
  <si>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</si>
  <si>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</si>
  <si>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</si>
  <si>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</si>
  <si>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</si>
  <si>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</si>
  <si>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</si>
  <si>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</si>
  <si>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</si>
  <si>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</si>
  <si>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</si>
  <si>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</si>
  <si>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</si>
  <si>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</si>
  <si>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</si>
  <si>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</si>
  <si>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</si>
  <si>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</si>
  <si>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</si>
  <si>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</si>
  <si>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</si>
  <si>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</si>
  <si>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</si>
  <si>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</si>
  <si>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</si>
  <si>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</si>
  <si>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</si>
  <si>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</si>
  <si>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</si>
  <si>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</si>
  <si>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</si>
  <si>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</si>
  <si>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</si>
  <si>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</si>
  <si>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</si>
  <si>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</si>
  <si>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</si>
  <si>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</si>
  <si>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</si>
  <si>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</si>
  <si>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</si>
  <si>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</si>
  <si>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</si>
  <si>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</si>
  <si>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</si>
  <si>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</si>
  <si>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</si>
  <si>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</si>
  <si>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</si>
  <si>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</si>
  <si>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</si>
  <si>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</si>
  <si>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</si>
  <si>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</si>
  <si>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</si>
  <si>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</si>
  <si>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</si>
  <si>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</si>
  <si>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</si>
  <si>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</si>
  <si>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</si>
  <si>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</si>
  <si>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</si>
  <si>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</si>
  <si>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</si>
  <si>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</si>
  <si>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</si>
  <si>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</si>
  <si>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</si>
  <si>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</si>
  <si>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</si>
  <si>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</si>
  <si>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</si>
  <si>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</si>
  <si>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</si>
  <si>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</si>
  <si>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</si>
  <si>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</si>
  <si>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</si>
  <si>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</si>
  <si>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</si>
  <si>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</si>
  <si>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</si>
  <si>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</si>
  <si>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</si>
  <si>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</si>
  <si>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</si>
  <si>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</si>
  <si>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</si>
  <si>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</si>
  <si>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</si>
  <si>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</si>
  <si>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</si>
  <si>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</si>
  <si>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</si>
  <si>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</si>
  <si>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</si>
  <si>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</si>
  <si>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</si>
  <si>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</si>
  <si>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</si>
  <si>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</si>
  <si>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</si>
  <si>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</si>
  <si>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</si>
  <si>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</si>
  <si>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</si>
  <si>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</si>
  <si>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</si>
  <si>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</si>
  <si>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</si>
  <si>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</si>
  <si>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</si>
  <si>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</si>
  <si>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</si>
  <si>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</si>
  <si>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</si>
  <si>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</si>
  <si>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</si>
  <si>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</si>
  <si>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</si>
  <si>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</si>
  <si>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</si>
  <si>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</si>
  <si>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</si>
  <si>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</si>
  <si>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</si>
  <si>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</si>
  <si>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</si>
  <si>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</si>
  <si>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</si>
  <si>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</si>
  <si>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</si>
  <si>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</si>
  <si>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</si>
  <si>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</si>
  <si>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</si>
  <si>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</si>
  <si>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</si>
  <si>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</si>
  <si>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</si>
  <si>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</si>
  <si>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</si>
  <si>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</si>
  <si>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</si>
  <si>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</si>
  <si>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</si>
  <si>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</si>
  <si>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</si>
  <si>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</si>
  <si>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</si>
  <si>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</si>
  <si>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</si>
  <si>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</si>
  <si>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</si>
  <si>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</si>
  <si>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</si>
  <si>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</si>
  <si>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</si>
  <si>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</si>
  <si>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</si>
  <si>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</si>
  <si>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</si>
  <si>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</si>
  <si>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</si>
  <si>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</si>
  <si>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</si>
  <si>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</si>
  <si>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</si>
  <si>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</si>
  <si>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</si>
  <si>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</si>
  <si>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</si>
  <si>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</si>
  <si>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</si>
  <si>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</si>
  <si>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</si>
  <si>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</si>
  <si>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</si>
  <si>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</si>
  <si>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</si>
  <si>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</si>
  <si>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</si>
  <si>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</si>
  <si>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</si>
  <si>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</si>
  <si>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</si>
  <si>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</si>
  <si>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</si>
  <si>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</si>
  <si>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</si>
  <si>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</si>
  <si>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</si>
  <si>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</si>
  <si>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</si>
  <si>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</si>
  <si>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</si>
  <si>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</si>
  <si>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</si>
  <si>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</si>
  <si>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</si>
  <si>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</si>
  <si>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</si>
  <si>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</si>
  <si>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</si>
  <si>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</si>
  <si>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</si>
  <si>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</si>
  <si>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</si>
  <si>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</si>
  <si>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</si>
  <si>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</si>
  <si>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</si>
  <si>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</si>
  <si>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</si>
  <si>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</si>
  <si>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</si>
  <si>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</si>
  <si>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</si>
  <si>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</si>
  <si>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</si>
  <si>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</si>
  <si>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</si>
  <si>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</si>
  <si>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</si>
  <si>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</si>
  <si>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</si>
  <si>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</si>
  <si>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</si>
  <si>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</si>
  <si>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</si>
  <si>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</si>
  <si>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</si>
  <si>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</si>
  <si>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</si>
  <si>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</si>
  <si>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</si>
  <si>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</si>
  <si>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</si>
  <si>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</si>
  <si>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</si>
  <si>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</si>
  <si>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</si>
  <si>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</si>
  <si>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</si>
  <si>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</si>
  <si>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</si>
  <si>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</si>
  <si>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</si>
  <si>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</si>
  <si>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</si>
  <si>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</si>
  <si>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</si>
  <si>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</si>
  <si>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</si>
  <si>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</si>
  <si>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</si>
  <si>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</si>
  <si>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</si>
  <si>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</si>
  <si>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</si>
  <si>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</si>
  <si>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</si>
  <si>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</si>
  <si>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</si>
  <si>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</si>
  <si>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</si>
  <si>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</si>
  <si>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</si>
  <si>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</si>
  <si>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</si>
  <si>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</si>
  <si>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</si>
  <si>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</si>
  <si>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</si>
  <si>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</si>
  <si>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</si>
  <si>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</si>
  <si>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</si>
  <si>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</si>
  <si>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</si>
  <si>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</si>
  <si>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</si>
  <si>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</si>
  <si>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</si>
  <si>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</si>
  <si>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</si>
  <si>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</si>
  <si>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</si>
  <si>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</si>
  <si>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</si>
  <si>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</si>
  <si>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</si>
  <si>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</si>
  <si>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</si>
  <si>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</si>
  <si>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</si>
  <si>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</si>
  <si>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</si>
  <si>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</si>
  <si>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</si>
  <si>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</si>
  <si>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</si>
  <si>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</si>
  <si>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</si>
  <si>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</si>
  <si>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</si>
  <si>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</si>
  <si>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</si>
  <si>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</si>
  <si>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</si>
  <si>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</si>
  <si>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</si>
  <si>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</si>
  <si>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</si>
  <si>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</si>
  <si>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</si>
  <si>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</si>
  <si>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</si>
  <si>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</si>
  <si>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</si>
  <si>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</si>
  <si>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</si>
  <si>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</si>
  <si>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</si>
  <si>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</si>
  <si>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</si>
  <si>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</si>
  <si>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</si>
  <si>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</si>
  <si>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</si>
  <si>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</si>
  <si>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</si>
  <si>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</si>
  <si>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</si>
  <si>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</si>
  <si>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</si>
  <si>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</si>
  <si>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</si>
  <si>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</si>
  <si>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</si>
  <si>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</si>
  <si>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</si>
  <si>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</si>
  <si>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</si>
  <si>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</si>
  <si>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</si>
  <si>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</si>
  <si>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</si>
  <si>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</si>
  <si>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</si>
  <si>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</si>
  <si>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</si>
  <si>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</si>
  <si>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</si>
  <si>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</si>
  <si>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</si>
  <si>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</si>
  <si>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</si>
  <si>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</si>
  <si>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</si>
  <si>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</si>
  <si>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</si>
  <si>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</si>
  <si>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</si>
  <si>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</si>
  <si>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</si>
  <si>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</si>
  <si>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</si>
  <si>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</si>
  <si>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</si>
  <si>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</si>
  <si>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</si>
  <si>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</si>
  <si>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</si>
  <si>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</si>
  <si>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</si>
  <si>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</si>
  <si>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</si>
  <si>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</si>
  <si>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</si>
  <si>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</si>
  <si>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</si>
  <si>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</si>
  <si>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</si>
  <si>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</si>
  <si>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</si>
  <si>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</si>
  <si>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</si>
  <si>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</si>
  <si>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</si>
  <si>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</si>
  <si>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</si>
  <si>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</si>
  <si>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</si>
  <si>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</si>
  <si>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</si>
  <si>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</si>
  <si>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</si>
  <si>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</si>
  <si>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</si>
  <si>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</si>
  <si>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</si>
  <si>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</si>
  <si>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</si>
  <si>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</si>
  <si>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</si>
  <si>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</si>
  <si>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</si>
  <si>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</si>
  <si>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</si>
  <si>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</si>
  <si>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</si>
  <si>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</si>
  <si>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</si>
  <si>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</si>
  <si>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</si>
  <si>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</si>
  <si>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</si>
  <si>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</si>
  <si>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</si>
  <si>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</si>
  <si>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</si>
  <si>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</si>
  <si>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</si>
  <si>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</si>
  <si>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</si>
  <si>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</si>
  <si>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</si>
  <si>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</si>
  <si>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</si>
  <si>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</si>
  <si>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</si>
  <si>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</si>
  <si>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</si>
  <si>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</si>
  <si>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</si>
  <si>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</si>
  <si>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</si>
  <si>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</si>
  <si>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</si>
  <si>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</si>
  <si>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</si>
  <si>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</si>
  <si>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</si>
  <si>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</si>
  <si>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</si>
  <si>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</si>
  <si>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</si>
  <si>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</si>
  <si>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</si>
  <si>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</si>
  <si>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</si>
  <si>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</si>
  <si>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</si>
  <si>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</si>
  <si>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</si>
  <si>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</si>
  <si>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</si>
  <si>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</si>
  <si>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</si>
  <si>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</si>
  <si>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</si>
  <si>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</si>
  <si>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</si>
  <si>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</si>
  <si>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</si>
  <si>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</si>
  <si>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</si>
  <si>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</si>
  <si>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</si>
  <si>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</si>
  <si>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</si>
  <si>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</si>
  <si>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</si>
  <si>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</si>
  <si>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</si>
  <si>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</si>
  <si>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</si>
  <si>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</si>
  <si>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</si>
  <si>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</si>
  <si>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</si>
  <si>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</si>
  <si>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</si>
  <si>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</si>
  <si>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</si>
  <si>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</si>
  <si>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</si>
  <si>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</si>
  <si>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</si>
  <si>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</si>
  <si>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</si>
  <si>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</si>
  <si>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</si>
  <si>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</si>
  <si>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</si>
  <si>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</si>
  <si>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</si>
  <si>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</si>
  <si>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</si>
  <si>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</si>
  <si>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</si>
  <si>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</si>
  <si>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</si>
  <si>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</si>
  <si>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</si>
  <si>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</si>
  <si>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</si>
  <si>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</si>
  <si>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</si>
  <si>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</si>
  <si>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</si>
  <si>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</si>
  <si>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</si>
  <si>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</si>
  <si>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</si>
  <si>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</si>
  <si>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</si>
  <si>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</si>
  <si>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</si>
  <si>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</si>
  <si>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</si>
  <si>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</si>
  <si>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</si>
  <si>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</si>
  <si>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</si>
  <si>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</si>
  <si>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</si>
  <si>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</si>
  <si>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</si>
  <si>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</si>
  <si>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</si>
  <si>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</si>
  <si>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</si>
  <si>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</si>
  <si>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</si>
  <si>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</si>
  <si>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</si>
  <si>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</si>
  <si>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</si>
  <si>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</si>
  <si>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</si>
  <si>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</si>
  <si>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</si>
  <si>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</si>
  <si>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</si>
  <si>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</si>
  <si>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</si>
  <si>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</si>
  <si>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</si>
  <si>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</si>
  <si>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</si>
  <si>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</si>
  <si>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</si>
  <si>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</si>
  <si>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</si>
  <si>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</si>
  <si>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</si>
  <si>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</si>
  <si>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</si>
  <si>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</si>
  <si>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</si>
  <si>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</si>
  <si>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</si>
  <si>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</si>
  <si>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</si>
  <si>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</si>
  <si>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</si>
  <si>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</si>
  <si>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</si>
  <si>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</si>
  <si>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</si>
  <si>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</si>
  <si>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</si>
  <si>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</si>
  <si>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</si>
  <si>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</si>
  <si>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</si>
  <si>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</si>
  <si>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</si>
  <si>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</si>
  <si>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</si>
  <si>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</si>
  <si>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</si>
  <si>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</si>
  <si>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</si>
  <si>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</si>
  <si>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</si>
  <si>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</si>
  <si>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</si>
  <si>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</si>
  <si>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</si>
  <si>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</si>
  <si>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</si>
  <si>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</si>
  <si>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</si>
  <si>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</si>
  <si>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</si>
  <si>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</si>
  <si>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</si>
  <si>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</si>
  <si>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</si>
  <si>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</si>
  <si>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</si>
  <si>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</si>
  <si>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</si>
  <si>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</si>
  <si>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</si>
  <si>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</si>
  <si>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</si>
  <si>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</si>
  <si>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</si>
  <si>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</si>
  <si>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</si>
  <si>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</si>
  <si>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</si>
  <si>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</si>
  <si>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</si>
  <si>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</si>
  <si>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</si>
  <si>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</si>
  <si>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</si>
  <si>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</si>
  <si>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</si>
  <si>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</si>
  <si>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</si>
  <si>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</si>
  <si>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</si>
  <si>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</si>
  <si>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</si>
  <si>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</si>
  <si>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</si>
  <si>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</si>
  <si>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</si>
  <si>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</si>
  <si>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</si>
  <si>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</si>
  <si>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</si>
  <si>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</si>
  <si>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</si>
  <si>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</si>
  <si>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</si>
  <si>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</si>
  <si>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</si>
  <si>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</si>
  <si>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</si>
  <si>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</si>
  <si>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</si>
  <si>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</si>
  <si>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</si>
  <si>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</si>
  <si>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</si>
  <si>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</si>
  <si>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</si>
  <si>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</si>
  <si>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</si>
  <si>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</si>
  <si>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</si>
  <si>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</si>
  <si>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</si>
  <si>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</si>
  <si>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</si>
  <si>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</si>
  <si>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</si>
  <si>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</si>
  <si>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</si>
  <si>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</si>
  <si>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</si>
  <si>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</si>
  <si>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</si>
  <si>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</si>
  <si>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</si>
  <si>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</si>
  <si>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</si>
  <si>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</si>
  <si>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</si>
  <si>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</si>
  <si>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</si>
  <si>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</si>
  <si>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</si>
  <si>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</si>
  <si>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</si>
  <si>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</si>
  <si>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</si>
  <si>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</si>
  <si>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</si>
  <si>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</si>
  <si>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</si>
  <si>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</si>
  <si>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</si>
  <si>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</si>
  <si>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</si>
  <si>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</si>
  <si>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</si>
  <si>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</si>
  <si>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</si>
  <si>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</si>
  <si>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</si>
  <si>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</si>
  <si>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</si>
  <si>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</si>
  <si>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</si>
  <si>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</si>
  <si>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</si>
  <si>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</si>
  <si>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</si>
  <si>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</si>
  <si>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</si>
  <si>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</si>
  <si>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</si>
  <si>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</si>
  <si>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</si>
  <si>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</si>
  <si>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</si>
  <si>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</si>
  <si>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</si>
  <si>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</si>
  <si>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</si>
  <si>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</si>
  <si>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</si>
  <si>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</si>
  <si>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</si>
  <si>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</si>
  <si>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</si>
  <si>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</si>
  <si>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</si>
  <si>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</si>
  <si>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</si>
  <si>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</si>
  <si>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</si>
  <si>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</si>
  <si>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</si>
  <si>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</si>
  <si>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</si>
  <si>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</si>
  <si>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</si>
  <si>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</si>
  <si>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</si>
  <si>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</si>
  <si>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</si>
  <si>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</si>
  <si>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</si>
  <si>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</si>
  <si>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</si>
  <si>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</si>
  <si>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</si>
  <si>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</si>
  <si>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</si>
  <si>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</si>
  <si>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</si>
  <si>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</si>
  <si>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</si>
  <si>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</si>
  <si>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</si>
  <si>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</si>
  <si>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</si>
  <si>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</si>
  <si>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</si>
  <si>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</si>
  <si>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</si>
  <si>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</si>
  <si>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</si>
  <si>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</si>
  <si>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</si>
  <si>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</si>
  <si>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</si>
  <si>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</si>
  <si>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</si>
  <si>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</si>
  <si>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</si>
  <si>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</si>
  <si>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</si>
  <si>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</si>
  <si>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</si>
  <si>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</si>
  <si>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</si>
  <si>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</si>
  <si>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</si>
  <si>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</si>
  <si>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</si>
  <si>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</si>
  <si>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</si>
  <si>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</si>
  <si>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</si>
  <si>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</si>
  <si>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</si>
  <si>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</si>
  <si>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</si>
  <si>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</si>
  <si>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</si>
  <si>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</si>
  <si>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</si>
  <si>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</si>
  <si>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</si>
  <si>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</si>
  <si>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</si>
  <si>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</si>
  <si>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</si>
  <si>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</si>
  <si>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</si>
  <si>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</si>
  <si>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</si>
  <si>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</si>
  <si>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</si>
  <si>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</si>
  <si>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</si>
  <si>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</si>
  <si>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</si>
  <si>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</si>
  <si>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</si>
  <si>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</si>
  <si>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</si>
  <si>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</si>
  <si>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</si>
  <si>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</si>
  <si>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</si>
  <si>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</si>
  <si>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</si>
  <si>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</si>
  <si>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</si>
  <si>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</si>
  <si>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</si>
  <si>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</si>
  <si>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</si>
  <si>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</si>
  <si>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</si>
  <si>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</si>
  <si>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</si>
  <si>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</si>
  <si>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</si>
  <si>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</si>
  <si>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</si>
  <si>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</si>
  <si>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</si>
  <si>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</si>
  <si>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</si>
  <si>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</si>
  <si>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</si>
  <si>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</si>
  <si>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</si>
  <si>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</si>
  <si>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</si>
  <si>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</si>
  <si>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</si>
  <si>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</si>
  <si>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</si>
  <si>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</si>
  <si>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</si>
  <si>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</si>
  <si>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</si>
  <si>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</si>
  <si>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</si>
  <si>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</si>
  <si>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</si>
  <si>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</si>
  <si>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</si>
  <si>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</si>
  <si>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</si>
  <si>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</si>
  <si>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</si>
  <si>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</si>
  <si>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</si>
  <si>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</si>
  <si>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</si>
  <si>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</si>
  <si>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</si>
  <si>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</si>
  <si>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</si>
  <si>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</si>
  <si>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</si>
  <si>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</si>
  <si>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</si>
  <si>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</si>
  <si>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</si>
  <si>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</si>
  <si>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</si>
  <si>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</si>
  <si>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</si>
  <si>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</si>
  <si>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</si>
  <si>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</si>
  <si>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</si>
  <si>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</si>
  <si>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</si>
  <si>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</si>
  <si>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</si>
  <si>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</si>
  <si>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</si>
  <si>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</si>
  <si>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</si>
  <si>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</si>
  <si>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</si>
  <si>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</si>
  <si>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</si>
  <si>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</si>
  <si>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</si>
  <si>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</si>
  <si>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</si>
  <si>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</si>
  <si>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</si>
  <si>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</si>
  <si>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</si>
  <si>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</si>
  <si>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</si>
  <si>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</si>
  <si>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</si>
  <si>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</si>
  <si>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</si>
  <si>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</si>
  <si>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</si>
  <si>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</si>
  <si>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</si>
  <si>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</si>
  <si>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</si>
  <si>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</si>
  <si>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</si>
  <si>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</si>
  <si>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</si>
  <si>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</si>
  <si>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</si>
  <si>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</si>
  <si>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</si>
  <si>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</si>
  <si>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</si>
  <si>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</si>
  <si>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</si>
  <si>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</si>
  <si>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</si>
  <si>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</si>
  <si>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</si>
  <si>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</si>
  <si>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</si>
  <si>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</si>
  <si>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</si>
  <si>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</si>
  <si>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</si>
  <si>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</si>
  <si>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</si>
  <si>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</si>
  <si>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</si>
  <si>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</si>
  <si>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</si>
  <si>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</si>
  <si>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</si>
  <si>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</si>
  <si>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</si>
  <si>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</si>
  <si>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</si>
  <si>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</si>
  <si>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</si>
  <si>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</si>
  <si>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</si>
  <si>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</si>
  <si>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</si>
  <si>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</si>
  <si>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</si>
  <si>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</si>
  <si>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</si>
  <si>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</si>
  <si>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</si>
  <si>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</si>
  <si>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</si>
  <si>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</si>
  <si>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</si>
  <si>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</si>
  <si>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</si>
  <si>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</si>
  <si>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</si>
  <si>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</si>
  <si>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</si>
  <si>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</si>
  <si>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</si>
  <si>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</si>
  <si>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</si>
  <si>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</si>
  <si>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</si>
  <si>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</si>
  <si>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</si>
  <si>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</si>
  <si>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</si>
  <si>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</si>
  <si>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</si>
  <si>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</si>
  <si>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</si>
  <si>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</si>
  <si>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</si>
  <si>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</si>
  <si>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</si>
  <si>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</si>
  <si>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</si>
  <si>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</si>
  <si>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</si>
  <si>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</si>
  <si>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</si>
  <si>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</si>
  <si>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</si>
  <si>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</si>
  <si>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</si>
  <si>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</si>
  <si>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</si>
  <si>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</si>
  <si>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</si>
  <si>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</si>
  <si>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</si>
  <si>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</si>
  <si>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</si>
  <si>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</si>
  <si>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</si>
  <si>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</si>
  <si>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</si>
  <si>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</si>
  <si>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</si>
  <si>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</si>
  <si>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</si>
  <si>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</si>
  <si>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</si>
  <si>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</si>
  <si>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</si>
  <si>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</si>
  <si>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</si>
  <si>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</si>
  <si>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</si>
  <si>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</si>
  <si>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</si>
  <si>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</si>
  <si>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</si>
  <si>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</si>
  <si>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</si>
  <si>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</si>
  <si>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</si>
  <si>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</si>
  <si>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</si>
  <si>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</si>
  <si>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</si>
  <si>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</si>
  <si>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</si>
  <si>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</si>
  <si>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</si>
  <si>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</si>
  <si>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</si>
  <si>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</si>
  <si>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</si>
  <si>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</si>
  <si>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</si>
  <si>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</si>
  <si>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</si>
  <si>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</si>
  <si>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</si>
  <si>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</si>
  <si>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</si>
  <si>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</si>
  <si>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</si>
  <si>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</si>
  <si>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</si>
  <si>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</si>
  <si>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</si>
  <si>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</si>
  <si>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</si>
  <si>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</si>
  <si>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</si>
  <si>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</si>
  <si>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</si>
  <si>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</si>
  <si>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</si>
  <si>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</si>
  <si>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</si>
  <si>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</si>
  <si>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</si>
  <si>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</si>
  <si>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</si>
  <si>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</si>
  <si>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</si>
  <si>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</si>
  <si>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</si>
  <si>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</si>
  <si>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</si>
  <si>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</si>
  <si>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</si>
  <si>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</si>
  <si>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</si>
  <si>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</si>
  <si>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</si>
  <si>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</si>
  <si>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</si>
  <si>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</si>
  <si>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</si>
  <si>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</si>
  <si>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</si>
  <si>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</si>
  <si>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</si>
  <si>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</si>
  <si>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</si>
  <si>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</si>
  <si>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</si>
  <si>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</si>
  <si>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</si>
  <si>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</si>
  <si>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</si>
  <si>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</si>
  <si>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</si>
  <si>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</si>
  <si>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</si>
  <si>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</si>
  <si>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</si>
  <si>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</si>
  <si>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</si>
  <si>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</si>
  <si>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</si>
  <si>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</si>
  <si>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</si>
  <si>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</si>
  <si>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</si>
  <si>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</si>
  <si>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</si>
  <si>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</si>
  <si>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</si>
  <si>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</si>
  <si>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</si>
  <si>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</si>
  <si>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</si>
  <si>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</si>
  <si>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</si>
  <si>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</si>
  <si>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</si>
  <si>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</si>
  <si>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</si>
  <si>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</si>
  <si>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</si>
  <si>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</si>
  <si>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</si>
  <si>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</si>
  <si>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</si>
  <si>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</si>
  <si>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</si>
  <si>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</si>
  <si>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</si>
  <si>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</si>
  <si>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</si>
  <si>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</si>
  <si>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</si>
  <si>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</si>
  <si>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</si>
  <si>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</si>
  <si>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</si>
  <si>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</si>
  <si>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</si>
  <si>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</si>
  <si>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</si>
  <si>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</si>
  <si>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</si>
  <si>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</si>
  <si>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</si>
  <si>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</si>
  <si>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</si>
  <si>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</si>
  <si>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</si>
  <si>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</si>
  <si>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</si>
  <si>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</si>
  <si>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</si>
  <si>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</si>
  <si>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</si>
  <si>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</si>
  <si>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</si>
  <si>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</si>
  <si>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</si>
  <si>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</si>
  <si>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</si>
  <si>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</si>
  <si>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</si>
  <si>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</si>
  <si>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</si>
  <si>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</si>
  <si>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</si>
  <si>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</si>
  <si>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</si>
  <si>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</si>
  <si>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</si>
  <si>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</si>
  <si>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</si>
  <si>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</si>
  <si>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</si>
  <si>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</si>
  <si>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</si>
  <si>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</si>
  <si>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</si>
  <si>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</si>
  <si>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</si>
  <si>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</si>
  <si>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</si>
  <si>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</si>
  <si>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</si>
  <si>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</si>
  <si>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</si>
  <si>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</si>
  <si>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</si>
  <si>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</si>
  <si>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</si>
  <si>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</si>
  <si>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</si>
  <si>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</si>
  <si>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</si>
  <si>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</si>
  <si>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</si>
  <si>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</si>
  <si>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</si>
  <si>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</si>
  <si>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</si>
  <si>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</si>
  <si>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</si>
  <si>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</si>
  <si>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</si>
  <si>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</si>
  <si>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</si>
  <si>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</si>
  <si>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</si>
  <si>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</si>
  <si>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</si>
  <si>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</si>
  <si>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</si>
  <si>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</si>
  <si>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</si>
  <si>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</si>
  <si>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</si>
  <si>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</si>
  <si>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</si>
  <si>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</si>
  <si>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</si>
  <si>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</si>
  <si>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</si>
  <si>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</si>
  <si>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</si>
  <si>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</si>
  <si>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</si>
  <si>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</si>
  <si>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</si>
  <si>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</si>
  <si>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</si>
  <si>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</si>
  <si>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</si>
  <si>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</si>
  <si>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</si>
  <si>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</si>
  <si>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</si>
  <si>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</si>
  <si>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</si>
  <si>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</si>
  <si>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</si>
  <si>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</si>
  <si>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</si>
  <si>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</si>
  <si>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</si>
  <si>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</si>
  <si>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</si>
  <si>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</si>
  <si>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</si>
  <si>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</si>
  <si>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</si>
  <si>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</si>
  <si>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</si>
  <si>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</si>
  <si>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</si>
  <si>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</si>
  <si>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</si>
  <si>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</si>
  <si>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</si>
  <si>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</si>
  <si>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</si>
  <si>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</si>
  <si>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</si>
  <si>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</si>
  <si>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</si>
  <si>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</si>
  <si>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</si>
  <si>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</si>
  <si>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</si>
  <si>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</si>
  <si>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</si>
  <si>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</si>
  <si>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</si>
  <si>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</si>
  <si>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</si>
  <si>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</si>
  <si>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</si>
  <si>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</si>
  <si>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</si>
  <si>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</si>
  <si>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</si>
  <si>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</si>
  <si>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</si>
  <si>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</si>
  <si>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</si>
  <si>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</si>
  <si>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</si>
  <si>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</si>
  <si>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</si>
  <si>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</si>
  <si>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</si>
  <si>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</si>
  <si>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</si>
  <si>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</si>
  <si>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</si>
  <si>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</si>
  <si>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</si>
  <si>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</si>
  <si>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</si>
  <si>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</si>
  <si>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</si>
  <si>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</si>
  <si>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</si>
  <si>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</si>
  <si>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</si>
  <si>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</si>
  <si>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</si>
  <si>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</si>
  <si>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</si>
  <si>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</si>
  <si>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</si>
  <si>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</si>
  <si>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</si>
  <si>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</si>
  <si>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</si>
  <si>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</si>
  <si>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</si>
  <si>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</si>
  <si>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</si>
  <si>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</si>
  <si>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</si>
  <si>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</si>
  <si>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</si>
  <si>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</si>
  <si>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</si>
  <si>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</si>
  <si>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</si>
  <si>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</si>
  <si>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</si>
  <si>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</si>
  <si>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</si>
  <si>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</si>
  <si>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</si>
  <si>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</si>
  <si>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</si>
  <si>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</si>
  <si>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</si>
  <si>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</si>
  <si>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</si>
  <si>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</si>
  <si>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</si>
  <si>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</si>
  <si>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</si>
  <si>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</si>
  <si>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</si>
  <si>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</si>
  <si>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</si>
  <si>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</si>
  <si>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</si>
  <si>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</si>
  <si>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</si>
  <si>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</si>
  <si>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</si>
  <si>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</si>
  <si>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</si>
  <si>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</si>
  <si>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</si>
  <si>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</si>
  <si>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</si>
  <si>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</si>
  <si>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</si>
  <si>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</si>
  <si>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</si>
  <si>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</si>
  <si>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</si>
  <si>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</si>
  <si>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</si>
  <si>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</si>
  <si>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</si>
  <si>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</si>
  <si>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</si>
  <si>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</si>
  <si>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</si>
  <si>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</si>
  <si>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</si>
  <si>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</si>
  <si>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</si>
  <si>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</si>
  <si>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</si>
  <si>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</si>
  <si>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</si>
  <si>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</si>
  <si>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</si>
  <si>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</si>
  <si>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</si>
  <si>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</si>
  <si>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</si>
  <si>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</si>
  <si>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</si>
  <si>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</si>
  <si>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</si>
  <si>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</si>
  <si>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</si>
  <si>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</si>
  <si>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</si>
  <si>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</si>
  <si>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</si>
  <si>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</si>
  <si>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</si>
  <si>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</si>
  <si>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</si>
  <si>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</si>
  <si>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</si>
  <si>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</si>
  <si>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</si>
  <si>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</si>
  <si>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</si>
  <si>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</si>
  <si>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</si>
  <si>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</si>
  <si>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</si>
  <si>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</si>
  <si>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</si>
  <si>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</si>
  <si>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</si>
  <si>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</si>
  <si>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</si>
  <si>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</si>
  <si>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</si>
  <si>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</si>
  <si>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</si>
  <si>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</si>
  <si>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</si>
  <si>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</si>
  <si>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</si>
  <si>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</si>
  <si>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</si>
  <si>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</si>
  <si>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</si>
  <si>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</si>
  <si>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</si>
  <si>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</si>
  <si>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</si>
  <si>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</si>
  <si>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</si>
  <si>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</si>
  <si>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</si>
  <si>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</si>
  <si>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</si>
  <si>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</si>
  <si>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</si>
  <si>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</si>
  <si>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</si>
  <si>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</si>
  <si>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</si>
  <si>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</si>
  <si>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</si>
  <si>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</si>
  <si>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</si>
  <si>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</si>
  <si>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</si>
  <si>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</si>
  <si>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</si>
  <si>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</si>
  <si>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</si>
  <si>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</si>
  <si>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</si>
  <si>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</si>
  <si>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</si>
  <si>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</si>
  <si>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</si>
  <si>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</si>
  <si>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</si>
  <si>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</si>
  <si>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</si>
  <si>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</si>
  <si>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</si>
  <si>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</si>
  <si>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</si>
  <si>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</si>
  <si>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</si>
  <si>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</si>
  <si>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</si>
  <si>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</si>
  <si>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</si>
  <si>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</si>
  <si>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</si>
  <si>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</si>
  <si>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</si>
  <si>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</si>
  <si>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</si>
  <si>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</si>
  <si>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</si>
  <si>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</si>
  <si>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</si>
  <si>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</si>
  <si>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</si>
  <si>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</si>
  <si>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</si>
  <si>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</si>
  <si>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</si>
  <si>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</si>
  <si>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</si>
  <si>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</si>
  <si>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</si>
  <si>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</si>
  <si>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</si>
  <si>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</si>
  <si>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</si>
  <si>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</si>
  <si>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</si>
  <si>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</si>
  <si>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</si>
  <si>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</si>
  <si>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</si>
  <si>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</si>
  <si>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</si>
  <si>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</si>
  <si>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</si>
  <si>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</si>
  <si>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</si>
  <si>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</si>
  <si>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</si>
  <si>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</si>
  <si>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</si>
  <si>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</si>
  <si>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</si>
  <si>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</si>
  <si>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</si>
  <si>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</si>
  <si>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</si>
  <si>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</si>
  <si>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</si>
  <si>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</si>
  <si>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</si>
  <si>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</si>
  <si>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</si>
  <si>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</si>
  <si>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</si>
  <si>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</si>
  <si>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</si>
  <si>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</si>
  <si>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</si>
  <si>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</si>
  <si>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</si>
  <si>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</si>
  <si>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</si>
  <si>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</si>
  <si>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</si>
  <si>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</si>
  <si>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</si>
  <si>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</si>
  <si>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</si>
  <si>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</si>
  <si>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</si>
  <si>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</si>
  <si>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</si>
  <si>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</si>
  <si>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</si>
  <si>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</si>
  <si>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</si>
  <si>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</si>
  <si>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</si>
  <si>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</si>
  <si>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</si>
  <si>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</si>
  <si>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</si>
  <si>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</si>
  <si>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</si>
  <si>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</si>
  <si>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</si>
  <si>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</si>
  <si>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</si>
  <si>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</si>
  <si>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</si>
  <si>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</si>
  <si>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</si>
  <si>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</si>
  <si>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</si>
  <si>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</si>
  <si>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</si>
  <si>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</si>
  <si>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</si>
  <si>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</si>
  <si>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</si>
  <si>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</si>
  <si>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</si>
  <si>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</si>
  <si>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</si>
  <si>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</si>
  <si>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</si>
  <si>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</si>
  <si>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</si>
  <si>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</si>
  <si>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</si>
  <si>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</si>
  <si>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</si>
  <si>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</si>
  <si>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</si>
  <si>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</si>
  <si>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</si>
  <si>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</si>
  <si>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</si>
  <si>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</si>
  <si>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</si>
  <si>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</si>
  <si>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</si>
  <si>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</si>
  <si>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</si>
  <si>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</si>
  <si>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</si>
  <si>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</si>
  <si>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</si>
  <si>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</si>
  <si>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</si>
  <si>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</si>
  <si>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</si>
  <si>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</si>
  <si>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</si>
  <si>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</si>
  <si>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</si>
  <si>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</si>
  <si>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</si>
  <si>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</si>
  <si>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</si>
  <si>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</si>
  <si>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</si>
  <si>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</si>
  <si>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</si>
  <si>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</si>
  <si>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</si>
  <si>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</si>
  <si>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</si>
  <si>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</si>
  <si>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</si>
  <si>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</si>
  <si>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</si>
  <si>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</si>
  <si>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</si>
  <si>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</si>
  <si>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</si>
  <si>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</si>
  <si>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</si>
  <si>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</si>
  <si>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</si>
  <si>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</si>
  <si>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</si>
  <si>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</si>
  <si>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</si>
  <si>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</si>
  <si>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</si>
  <si>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</si>
  <si>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</si>
  <si>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</si>
  <si>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</si>
  <si>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</si>
  <si>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</si>
  <si>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</si>
  <si>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</si>
  <si>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</si>
  <si>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</si>
  <si>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</si>
  <si>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</si>
  <si>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</si>
  <si>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</si>
  <si>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</si>
  <si>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</si>
  <si>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</si>
  <si>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</si>
  <si>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</si>
  <si>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</si>
  <si>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</si>
  <si>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</si>
  <si>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</si>
  <si>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</si>
  <si>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</si>
  <si>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</si>
  <si>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</si>
  <si>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</si>
  <si>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</si>
  <si>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</si>
  <si>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</si>
  <si>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</si>
  <si>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</si>
  <si>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</si>
  <si>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</si>
  <si>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</si>
  <si>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</si>
  <si>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</si>
  <si>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</si>
  <si>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</si>
  <si>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</si>
  <si>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</si>
  <si>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</si>
  <si>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</si>
  <si>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</si>
  <si>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</si>
  <si>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</si>
  <si>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</si>
  <si>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</si>
  <si>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</si>
  <si>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</si>
  <si>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</si>
  <si>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</si>
  <si>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</si>
  <si>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</si>
  <si>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</si>
  <si>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</si>
  <si>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</si>
  <si>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</si>
  <si>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</si>
  <si>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</si>
  <si>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</si>
  <si>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</si>
  <si>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</si>
  <si>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</si>
  <si>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</si>
  <si>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</si>
  <si>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</si>
  <si>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</si>
  <si>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</si>
  <si>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</si>
  <si>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</si>
  <si>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</si>
  <si>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</si>
  <si>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</si>
  <si>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</si>
  <si>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</si>
  <si>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</si>
  <si>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</si>
  <si>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</si>
  <si>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</si>
  <si>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</si>
  <si>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</si>
  <si>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</si>
  <si>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</si>
  <si>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</si>
  <si>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</si>
  <si>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</si>
  <si>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</si>
  <si>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</si>
  <si>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</si>
  <si>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</si>
  <si>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</si>
  <si>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</si>
  <si>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</si>
  <si>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</si>
  <si>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</si>
  <si>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</si>
  <si>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</si>
  <si>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</si>
  <si>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</si>
  <si>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</si>
  <si>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</si>
  <si>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</si>
  <si>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</si>
  <si>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</si>
  <si>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</si>
  <si>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</si>
  <si>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</si>
  <si>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</si>
  <si>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</si>
  <si>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</si>
  <si>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</si>
  <si>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</si>
  <si>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</si>
  <si>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</si>
  <si>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</si>
  <si>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</si>
  <si>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</si>
  <si>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</si>
  <si>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</si>
  <si>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</si>
  <si>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</si>
  <si>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</si>
  <si>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</si>
  <si>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</si>
  <si>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</si>
  <si>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</si>
  <si>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</si>
  <si>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</si>
  <si>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</si>
  <si>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</si>
  <si>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</si>
  <si>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</si>
  <si>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</si>
  <si>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</si>
  <si>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</si>
  <si>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</si>
  <si>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</si>
  <si>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</si>
  <si>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</si>
  <si>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</si>
  <si>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</si>
  <si>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</si>
  <si>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</si>
  <si>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</si>
  <si>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</si>
  <si>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</si>
  <si>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</si>
  <si>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</si>
  <si>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</si>
  <si>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</si>
  <si>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</si>
  <si>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</si>
  <si>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</si>
  <si>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</si>
  <si>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</si>
  <si>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</si>
  <si>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</si>
  <si>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</si>
  <si>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</si>
  <si>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</si>
  <si>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</si>
  <si>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</si>
  <si>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</si>
  <si>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</si>
  <si>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</si>
  <si>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</si>
  <si>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</si>
  <si>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</si>
  <si>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</si>
  <si>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</si>
  <si>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</si>
  <si>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</si>
  <si>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</si>
  <si>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</si>
  <si>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</si>
  <si>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</si>
  <si>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</si>
  <si>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</si>
  <si>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</si>
  <si>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</si>
  <si>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</si>
  <si>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</si>
  <si>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</si>
  <si>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</si>
  <si>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</si>
  <si>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</si>
  <si>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</si>
  <si>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</si>
  <si>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</si>
  <si>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</si>
  <si>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</si>
  <si>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</si>
  <si>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</si>
  <si>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</si>
  <si>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</si>
  <si>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</si>
  <si>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</si>
  <si>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</si>
  <si>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</si>
  <si>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</si>
  <si>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</si>
  <si>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</si>
  <si>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</si>
  <si>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</si>
  <si>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</si>
  <si>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</si>
  <si>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</si>
  <si>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</si>
  <si>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</si>
  <si>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</si>
  <si>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</si>
  <si>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</si>
  <si>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</si>
  <si>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</si>
  <si>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</si>
  <si>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</si>
  <si>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</si>
  <si>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</si>
  <si>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</si>
  <si>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</si>
  <si>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</si>
  <si>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</si>
  <si>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</si>
  <si>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</si>
  <si>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</si>
  <si>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</si>
  <si>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</si>
  <si>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</si>
  <si>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</si>
  <si>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</si>
  <si>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</si>
  <si>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</si>
  <si>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</si>
  <si>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</si>
  <si>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</si>
  <si>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</si>
  <si>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</si>
  <si>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</si>
  <si>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</si>
  <si>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</si>
  <si>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</si>
  <si>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</si>
  <si>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</si>
  <si>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</si>
  <si>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</si>
  <si>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</si>
  <si>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</si>
  <si>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</si>
  <si>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</si>
  <si>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</si>
  <si>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</si>
  <si>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</si>
  <si>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</si>
  <si>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</si>
  <si>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</si>
  <si>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</si>
  <si>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</si>
  <si>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</si>
  <si>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</si>
  <si>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</si>
  <si>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</si>
  <si>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</si>
  <si>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</si>
  <si>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</si>
  <si>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</si>
  <si>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</si>
  <si>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</si>
  <si>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</si>
  <si>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</si>
  <si>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</si>
  <si>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</si>
  <si>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</si>
  <si>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</si>
  <si>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</si>
  <si>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</si>
  <si>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</si>
  <si>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</si>
  <si>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</si>
  <si>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</si>
  <si>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</si>
  <si>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</si>
  <si>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</si>
  <si>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</si>
  <si>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</si>
  <si>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</si>
  <si>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</si>
  <si>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</si>
  <si>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</si>
  <si>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</si>
  <si>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</si>
  <si>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</si>
  <si>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</si>
  <si>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</si>
  <si>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</si>
  <si>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</si>
  <si>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</si>
  <si>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</si>
  <si>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</si>
  <si>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</si>
  <si>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</si>
  <si>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</si>
  <si>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</si>
  <si>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</si>
  <si>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</si>
  <si>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</si>
  <si>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</si>
  <si>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</si>
  <si>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</si>
  <si>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</si>
  <si>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</si>
  <si>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</si>
  <si>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</si>
  <si>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</si>
  <si>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</si>
  <si>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</si>
  <si>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</si>
  <si>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</si>
  <si>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</si>
  <si>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</si>
  <si>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</si>
  <si>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</si>
  <si>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</si>
  <si>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</si>
  <si>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</si>
  <si>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</si>
  <si>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</si>
  <si>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</si>
  <si>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</si>
  <si>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</si>
  <si>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</si>
  <si>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</si>
  <si>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</si>
  <si>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</si>
  <si>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</si>
  <si>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</si>
  <si>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</si>
  <si>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</si>
  <si>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</si>
  <si>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</si>
  <si>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</si>
  <si>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</si>
  <si>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</si>
  <si>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</si>
  <si>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</si>
  <si>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</si>
  <si>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</si>
  <si>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</si>
  <si>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</si>
  <si>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</si>
  <si>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</si>
  <si>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</si>
  <si>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</si>
  <si>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</si>
  <si>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</si>
  <si>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</si>
  <si>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</si>
  <si>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</si>
  <si>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</si>
  <si>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</si>
  <si>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</si>
  <si>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</si>
  <si>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</si>
  <si>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</si>
  <si>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</si>
  <si>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</si>
  <si>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</si>
  <si>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</si>
  <si>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</si>
  <si>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</si>
  <si>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</si>
  <si>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</si>
  <si>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</si>
  <si>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</si>
  <si>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</si>
  <si>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</si>
  <si>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</si>
  <si>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</si>
  <si>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</si>
  <si>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</si>
  <si>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</si>
  <si>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</si>
  <si>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</si>
  <si>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</si>
  <si>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</si>
  <si>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</si>
  <si>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</si>
  <si>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</si>
  <si>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</si>
  <si>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</si>
  <si>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</si>
  <si>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</si>
  <si>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</si>
  <si>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</si>
  <si>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</si>
  <si>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</si>
  <si>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</si>
  <si>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</si>
  <si>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</si>
  <si>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</si>
  <si>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</si>
  <si>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</si>
  <si>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</si>
  <si>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</si>
  <si>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</si>
  <si>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</si>
  <si>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</si>
  <si>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</si>
  <si>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</si>
  <si>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</si>
  <si>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</si>
  <si>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</si>
  <si>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</si>
  <si>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</si>
  <si>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</si>
  <si>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</si>
  <si>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</si>
  <si>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</si>
  <si>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</si>
  <si>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</si>
  <si>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</si>
  <si>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</si>
  <si>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</si>
  <si>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</si>
  <si>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</si>
  <si>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</si>
  <si>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</si>
  <si>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</si>
  <si>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</si>
  <si>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</si>
  <si>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</si>
  <si>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</si>
  <si>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</si>
  <si>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</si>
  <si>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</si>
  <si>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</si>
  <si>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</si>
  <si>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</si>
  <si>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</si>
  <si>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</si>
  <si>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</si>
  <si>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</si>
  <si>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</si>
  <si>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</si>
  <si>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</si>
  <si>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</si>
  <si>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</si>
  <si>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</si>
  <si>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</si>
  <si>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</si>
  <si>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</si>
  <si>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</si>
  <si>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</si>
  <si>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</si>
  <si>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</si>
  <si>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</si>
  <si>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</si>
  <si>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</si>
  <si>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</si>
  <si>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</si>
  <si>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</si>
  <si>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</si>
  <si>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</si>
  <si>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</si>
  <si>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</si>
  <si>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</si>
  <si>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</si>
  <si>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</si>
  <si>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</si>
  <si>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</si>
  <si>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</si>
  <si>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</si>
  <si>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</si>
  <si>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</si>
  <si>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</si>
  <si>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</si>
  <si>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</si>
  <si>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</si>
  <si>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</si>
  <si>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</si>
  <si>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</si>
  <si>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</si>
  <si>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</si>
  <si>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</si>
  <si>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</si>
  <si>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</si>
  <si>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</si>
  <si>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</si>
  <si>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</si>
  <si>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</si>
  <si>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</si>
  <si>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</si>
  <si>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</si>
  <si>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</si>
  <si>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</si>
  <si>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</si>
  <si>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</si>
  <si>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</si>
  <si>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</si>
  <si>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</si>
  <si>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</si>
  <si>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</si>
  <si>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</si>
  <si>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</si>
  <si>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</si>
  <si>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</si>
  <si>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</si>
  <si>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</si>
  <si>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</si>
  <si>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</si>
  <si>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</si>
  <si>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</si>
  <si>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</si>
  <si>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</si>
  <si>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</si>
  <si>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</si>
  <si>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</si>
  <si>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</si>
  <si>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</si>
  <si>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</si>
  <si>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</si>
  <si>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</si>
  <si>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</si>
  <si>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</si>
  <si>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</si>
  <si>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</si>
  <si>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</si>
  <si>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</si>
  <si>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</si>
  <si>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</si>
  <si>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</si>
  <si>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</si>
  <si>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</si>
  <si>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</si>
  <si>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</si>
  <si>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</si>
  <si>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</si>
  <si>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</si>
  <si>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</si>
  <si>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</si>
  <si>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</si>
  <si>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</si>
  <si>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</si>
  <si>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</si>
  <si>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</si>
  <si>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</si>
  <si>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</si>
  <si>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</si>
  <si>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</si>
  <si>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</si>
  <si>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</si>
  <si>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</si>
  <si>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</si>
  <si>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</si>
  <si>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</si>
  <si>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</si>
  <si>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</si>
  <si>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</si>
  <si>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</si>
  <si>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</si>
  <si>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</si>
  <si>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</si>
  <si>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</si>
  <si>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</si>
  <si>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</si>
  <si>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</si>
  <si>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</si>
  <si>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</si>
  <si>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</si>
  <si>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</si>
  <si>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</si>
  <si>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</si>
  <si>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</si>
  <si>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</si>
  <si>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</si>
  <si>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</si>
  <si>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</si>
  <si>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</si>
  <si>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</si>
  <si>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</si>
  <si>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</si>
  <si>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</si>
  <si>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</si>
  <si>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</si>
  <si>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</si>
  <si>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</si>
  <si>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</si>
  <si>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</si>
  <si>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</si>
  <si>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</si>
  <si>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</si>
  <si>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</si>
  <si>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</si>
  <si>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</si>
  <si>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</si>
  <si>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</si>
  <si>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</si>
  <si>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</si>
  <si>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</si>
  <si>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</si>
  <si>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</si>
  <si>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</si>
  <si>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</si>
  <si>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</si>
  <si>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</si>
  <si>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</si>
  <si>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</si>
  <si>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</si>
  <si>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</si>
  <si>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</si>
  <si>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</si>
  <si>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</si>
  <si>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</si>
  <si>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</si>
  <si>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</si>
  <si>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</si>
  <si>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</si>
  <si>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</si>
  <si>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</si>
  <si>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</si>
  <si>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</si>
  <si>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</si>
  <si>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</si>
  <si>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</si>
  <si>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</si>
  <si>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</si>
  <si>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</si>
  <si>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</si>
  <si>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</si>
  <si>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</si>
  <si>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</si>
  <si>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</si>
  <si>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</si>
  <si>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</si>
  <si>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</si>
  <si>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</si>
  <si>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</si>
  <si>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</si>
  <si>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</si>
  <si>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</si>
  <si>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</si>
  <si>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</si>
  <si>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</si>
  <si>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</si>
  <si>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</si>
  <si>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</si>
  <si>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</si>
  <si>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</si>
  <si>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</si>
  <si>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</si>
  <si>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</si>
  <si>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</si>
  <si>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</si>
  <si>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</si>
  <si>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</si>
  <si>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</si>
  <si>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</si>
  <si>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</si>
  <si>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</si>
  <si>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</si>
  <si>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</si>
  <si>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</si>
  <si>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</si>
  <si>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</si>
  <si>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</si>
  <si>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</si>
  <si>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</si>
  <si>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</si>
  <si>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</si>
  <si>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</si>
  <si>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</si>
  <si>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</si>
  <si>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</si>
  <si>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</si>
  <si>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</si>
  <si>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</si>
  <si>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</si>
  <si>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</si>
  <si>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</si>
  <si>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</si>
  <si>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</si>
  <si>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</si>
  <si>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</si>
  <si>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</si>
  <si>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</si>
  <si>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</si>
  <si>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</si>
  <si>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</si>
  <si>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</si>
  <si>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</si>
  <si>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</si>
  <si>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</si>
  <si>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</si>
  <si>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</si>
  <si>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</si>
  <si>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</si>
  <si>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</si>
  <si>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</si>
  <si>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</si>
  <si>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</si>
  <si>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</si>
  <si>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</si>
  <si>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</si>
  <si>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</si>
  <si>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</si>
  <si>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</si>
  <si>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</si>
  <si>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</si>
  <si>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</si>
  <si>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</si>
  <si>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</si>
  <si>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</si>
  <si>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</si>
  <si>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</si>
  <si>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</si>
  <si>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</si>
  <si>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</si>
  <si>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</si>
  <si>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</si>
  <si>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</si>
  <si>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</si>
  <si>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</si>
  <si>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</si>
  <si>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</si>
  <si>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</si>
  <si>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</si>
  <si>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</si>
  <si>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</si>
  <si>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</si>
  <si>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</si>
  <si>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</si>
  <si>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</si>
  <si>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</si>
  <si>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</si>
  <si>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</si>
  <si>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</si>
  <si>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</si>
  <si>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</si>
  <si>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</si>
  <si>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</si>
  <si>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</si>
  <si>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</si>
  <si>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</si>
  <si>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</si>
  <si>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</si>
  <si>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</si>
  <si>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</si>
  <si>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</si>
  <si>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</si>
  <si>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</si>
  <si>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</si>
  <si>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</si>
  <si>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</si>
  <si>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</si>
  <si>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</si>
  <si>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</si>
  <si>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</si>
  <si>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</si>
  <si>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</si>
  <si>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</si>
  <si>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</si>
  <si>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</si>
  <si>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</si>
  <si>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</si>
  <si>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</si>
  <si>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</si>
  <si>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</si>
  <si>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</si>
  <si>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</si>
  <si>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</si>
  <si>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</si>
  <si>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</si>
  <si>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</si>
  <si>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</si>
  <si>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</si>
  <si>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</si>
  <si>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</si>
  <si>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</si>
  <si>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</si>
  <si>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</si>
  <si>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</si>
  <si>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</si>
  <si>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</si>
  <si>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</si>
  <si>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</si>
  <si>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</si>
  <si>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</si>
  <si>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</si>
  <si>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</si>
  <si>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</si>
  <si>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</si>
  <si>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</si>
  <si>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</si>
  <si>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</si>
  <si>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</si>
  <si>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</si>
  <si>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</si>
  <si>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</si>
  <si>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</si>
  <si>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</si>
  <si>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</si>
  <si>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</si>
  <si>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</si>
  <si>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</si>
  <si>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</si>
  <si>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</si>
  <si>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</si>
  <si>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</si>
  <si>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</si>
  <si>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</si>
  <si>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</si>
  <si>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</si>
  <si>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</si>
  <si>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</si>
  <si>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</si>
  <si>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</si>
  <si>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</si>
  <si>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</si>
  <si>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</si>
  <si>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</si>
  <si>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</si>
  <si>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</si>
  <si>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</si>
  <si>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</si>
  <si>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</si>
  <si>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</si>
  <si>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</si>
  <si>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</si>
  <si>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</si>
  <si>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</si>
  <si>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</si>
  <si>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</si>
  <si>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</si>
  <si>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</si>
  <si>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</si>
  <si>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</si>
  <si>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</si>
  <si>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</si>
  <si>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</si>
  <si>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</si>
  <si>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</si>
  <si>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</si>
  <si>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</si>
  <si>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</si>
  <si>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</si>
  <si>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</si>
  <si>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</si>
  <si>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</si>
  <si>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</si>
  <si>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</si>
  <si>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</si>
  <si>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</si>
  <si>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</si>
  <si>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</si>
  <si>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</si>
  <si>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</si>
  <si>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</si>
  <si>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</si>
  <si>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</si>
  <si>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</si>
  <si>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</si>
  <si>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</si>
  <si>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</si>
  <si>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</si>
  <si>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</si>
  <si>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</si>
  <si>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</si>
  <si>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</si>
  <si>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</si>
  <si>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</si>
  <si>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</si>
  <si>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</si>
  <si>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</si>
  <si>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</si>
  <si>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</si>
  <si>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</si>
  <si>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</si>
  <si>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</si>
  <si>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</si>
  <si>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</si>
  <si>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</si>
  <si>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</si>
  <si>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</si>
  <si>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</si>
  <si>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</si>
  <si>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</si>
  <si>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</si>
  <si>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</si>
  <si>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</si>
  <si>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</si>
  <si>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</si>
  <si>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</si>
  <si>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</si>
  <si>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</si>
  <si>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</si>
  <si>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</si>
  <si>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</si>
  <si>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</si>
  <si>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</si>
  <si>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</si>
  <si>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</si>
  <si>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</si>
  <si>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</si>
  <si>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</si>
  <si>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</si>
  <si>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</si>
  <si>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</si>
  <si>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</si>
  <si>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</si>
  <si>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</si>
  <si>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</si>
  <si>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</si>
  <si>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</si>
  <si>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</si>
  <si>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</si>
  <si>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</si>
  <si>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</si>
  <si>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</si>
  <si>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</si>
  <si>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</si>
  <si>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</si>
  <si>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</si>
  <si>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</si>
  <si>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</si>
  <si>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</si>
  <si>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</si>
  <si>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</si>
  <si>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</si>
  <si>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</si>
  <si>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</si>
  <si>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</si>
  <si>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</si>
  <si>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</si>
  <si>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</si>
  <si>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</si>
  <si>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</si>
  <si>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</si>
  <si>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</si>
  <si>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</si>
  <si>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</si>
  <si>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</si>
  <si>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</si>
  <si>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</si>
  <si>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</si>
  <si>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</si>
  <si>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</si>
  <si>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</si>
  <si>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</si>
  <si>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</si>
  <si>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</si>
  <si>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</si>
  <si>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</si>
  <si>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</si>
  <si>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</si>
  <si>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</si>
  <si>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</si>
  <si>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</si>
  <si>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</si>
  <si>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</si>
  <si>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</si>
  <si>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</si>
  <si>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</si>
  <si>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</si>
  <si>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</si>
  <si>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</si>
  <si>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</si>
  <si>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</si>
  <si>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</si>
  <si>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</si>
  <si>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</si>
  <si>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</si>
  <si>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</si>
  <si>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</si>
  <si>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</si>
  <si>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</si>
  <si>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</si>
  <si>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</si>
  <si>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</si>
  <si>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</si>
  <si>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</si>
  <si>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</si>
  <si>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</si>
  <si>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</si>
  <si>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</si>
  <si>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</si>
  <si>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</si>
  <si>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</si>
  <si>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</si>
  <si>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</si>
  <si>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</si>
  <si>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</si>
  <si>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</si>
  <si>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</si>
  <si>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</si>
  <si>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</si>
  <si>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</si>
  <si>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</si>
  <si>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</si>
  <si>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</si>
  <si>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</si>
  <si>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</si>
  <si>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</si>
  <si>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</si>
  <si>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</si>
  <si>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</si>
  <si>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</si>
  <si>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</si>
  <si>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</si>
  <si>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</si>
  <si>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</si>
  <si>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</si>
  <si>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</si>
  <si>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</si>
  <si>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</si>
  <si>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</si>
  <si>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</si>
  <si>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</si>
  <si>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</si>
  <si>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</si>
  <si>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</si>
  <si>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</si>
  <si>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</si>
  <si>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</si>
  <si>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</si>
  <si>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</si>
  <si>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</si>
  <si>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</si>
  <si>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</si>
  <si>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</si>
  <si>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</si>
  <si>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</si>
  <si>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</si>
  <si>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</si>
  <si>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</si>
  <si>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</si>
  <si>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</si>
  <si>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</si>
  <si>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</si>
  <si>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</si>
  <si>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</si>
  <si>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</si>
  <si>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</si>
  <si>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</si>
  <si>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</si>
  <si>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</si>
  <si>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</si>
  <si>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</si>
  <si>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</si>
  <si>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</si>
  <si>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</si>
  <si>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</si>
  <si>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</si>
  <si>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</si>
  <si>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</si>
  <si>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</si>
  <si>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</si>
  <si>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</si>
  <si>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</si>
  <si>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</si>
  <si>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</si>
  <si>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</si>
  <si>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</si>
  <si>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</si>
  <si>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</si>
  <si>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</si>
  <si>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</si>
  <si>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</si>
  <si>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</si>
  <si>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</si>
  <si>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</si>
  <si>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</si>
  <si>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</si>
  <si>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</si>
  <si>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</si>
  <si>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</si>
  <si>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</si>
  <si>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</si>
  <si>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</si>
  <si>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</si>
  <si>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</si>
  <si>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</si>
  <si>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</si>
  <si>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</si>
  <si>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</si>
  <si>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</si>
  <si>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</si>
  <si>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</si>
  <si>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</si>
  <si>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</si>
  <si>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</si>
  <si>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</si>
  <si>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</si>
  <si>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</si>
  <si>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</si>
  <si>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</si>
  <si>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</si>
  <si>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</si>
  <si>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</si>
  <si>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</si>
  <si>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</si>
  <si>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</si>
  <si>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</si>
  <si>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</si>
  <si>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</si>
  <si>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</si>
  <si>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</si>
  <si>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</si>
  <si>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</si>
  <si>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</si>
  <si>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</si>
  <si>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</si>
  <si>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</si>
  <si>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</si>
  <si>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</si>
  <si>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</si>
  <si>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</si>
  <si>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</si>
  <si>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</si>
  <si>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</si>
  <si>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</si>
  <si>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</si>
  <si>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</si>
  <si>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</si>
  <si>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</si>
  <si>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</si>
  <si>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</si>
  <si>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</si>
  <si>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</si>
  <si>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</si>
  <si>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</si>
  <si>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</si>
  <si>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</si>
  <si>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</si>
  <si>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</si>
  <si>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</si>
  <si>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</si>
  <si>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</si>
  <si>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</si>
  <si>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</si>
  <si>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</si>
  <si>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</si>
  <si>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</si>
  <si>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</si>
  <si>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</si>
  <si>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</si>
  <si>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</si>
  <si>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</si>
  <si>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</si>
  <si>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</si>
  <si>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</si>
  <si>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</si>
  <si>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</si>
  <si>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</si>
  <si>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</si>
  <si>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</si>
  <si>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</si>
  <si>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</si>
  <si>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</si>
  <si>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</si>
  <si>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</si>
  <si>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</si>
  <si>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</si>
  <si>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</si>
  <si>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</si>
  <si>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</si>
  <si>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</si>
  <si>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</si>
  <si>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</si>
  <si>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</si>
  <si>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</si>
  <si>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</si>
  <si>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</si>
  <si>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</si>
  <si>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</si>
  <si>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</si>
  <si>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</si>
  <si>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</si>
  <si>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</si>
  <si>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</si>
  <si>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</si>
  <si>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</si>
  <si>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</si>
  <si>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</si>
  <si>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</si>
  <si>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</si>
  <si>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</si>
  <si>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</si>
  <si>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</si>
  <si>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</si>
  <si>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</si>
  <si>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</si>
  <si>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</si>
  <si>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</si>
  <si>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</si>
  <si>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</si>
  <si>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</si>
  <si>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</si>
  <si>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</si>
  <si>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</si>
  <si>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</si>
  <si>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</si>
  <si>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</si>
  <si>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</si>
  <si>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</si>
  <si>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</si>
  <si>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</si>
  <si>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</si>
  <si>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</si>
  <si>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</si>
  <si>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</si>
  <si>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</si>
  <si>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</si>
  <si>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</si>
  <si>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</si>
  <si>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</si>
  <si>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</si>
  <si>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</si>
  <si>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</si>
  <si>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</si>
  <si>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</si>
  <si>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</si>
  <si>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</si>
  <si>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</si>
  <si>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</si>
  <si>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</si>
  <si>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</si>
  <si>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</si>
  <si>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</si>
  <si>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</si>
  <si>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</si>
  <si>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</si>
  <si>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</si>
  <si>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</si>
  <si>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</si>
  <si>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</si>
  <si>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</si>
  <si>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</si>
  <si>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</si>
  <si>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</si>
  <si>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</si>
  <si>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</si>
  <si>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</si>
  <si>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</si>
  <si>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</si>
  <si>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</si>
  <si>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</si>
  <si>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</si>
  <si>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</si>
  <si>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</si>
  <si>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</si>
  <si>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</si>
  <si>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</si>
  <si>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</si>
  <si>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</si>
  <si>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</si>
  <si>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</si>
  <si>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</si>
  <si>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</si>
  <si>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</si>
  <si>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</si>
  <si>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</si>
  <si>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</si>
  <si>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</si>
  <si>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</si>
  <si>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</si>
  <si>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</si>
  <si>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</si>
  <si>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</si>
  <si>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</si>
  <si>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</si>
  <si>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</si>
  <si>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</si>
  <si>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</si>
  <si>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</si>
  <si>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</si>
  <si>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</si>
  <si>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</si>
  <si>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</si>
  <si>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</si>
  <si>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</si>
  <si>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</si>
  <si>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</si>
  <si>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</si>
  <si>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</si>
  <si>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</si>
  <si>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</si>
  <si>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</si>
  <si>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</si>
  <si>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</si>
  <si>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</si>
  <si>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</si>
  <si>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</si>
  <si>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</si>
  <si>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</si>
  <si>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</si>
  <si>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</si>
  <si>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</si>
  <si>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</si>
  <si>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</si>
  <si>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</si>
  <si>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</si>
  <si>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</si>
  <si>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</si>
  <si>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</si>
  <si>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</si>
  <si>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</si>
  <si>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</si>
  <si>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</si>
  <si>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</si>
  <si>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</si>
  <si>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</si>
  <si>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</si>
  <si>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</si>
  <si>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</si>
  <si>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</si>
  <si>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</si>
  <si>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</si>
  <si>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</si>
  <si>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</si>
  <si>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</si>
  <si>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</si>
  <si>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</si>
  <si>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</si>
  <si>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</si>
  <si>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</si>
  <si>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</si>
  <si>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</si>
  <si>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</si>
  <si>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</si>
  <si>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</si>
  <si>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</si>
  <si>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</si>
  <si>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</si>
  <si>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</si>
  <si>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</si>
  <si>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</si>
  <si>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</si>
  <si>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</si>
  <si>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</si>
  <si>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</si>
  <si>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</si>
  <si>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</si>
  <si>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</si>
  <si>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</si>
  <si>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</si>
  <si>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</si>
  <si>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</si>
  <si>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</si>
  <si>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</si>
  <si>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</si>
  <si>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</si>
  <si>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</si>
  <si>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</si>
  <si>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</si>
  <si>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</si>
  <si>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</si>
  <si>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</si>
  <si>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</si>
  <si>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</si>
  <si>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</si>
  <si>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</si>
  <si>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</si>
  <si>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</si>
  <si>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</si>
  <si>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</si>
  <si>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</si>
  <si>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</si>
  <si>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</si>
  <si>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</si>
  <si>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</si>
  <si>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</si>
  <si>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</si>
  <si>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</si>
  <si>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</si>
  <si>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</si>
  <si>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</si>
  <si>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</si>
  <si>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</si>
  <si>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</si>
  <si>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</si>
  <si>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</si>
  <si>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</si>
  <si>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</si>
  <si>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</si>
  <si>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</si>
  <si>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</si>
  <si>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</si>
  <si>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</si>
  <si>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</si>
  <si>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</si>
  <si>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</si>
  <si>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</si>
  <si>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</si>
  <si>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</si>
  <si>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</si>
  <si>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</si>
  <si>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</si>
  <si>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</si>
  <si>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</si>
  <si>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</si>
  <si>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</si>
  <si>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</si>
  <si>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</si>
  <si>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</si>
  <si>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</si>
  <si>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</si>
  <si>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</si>
  <si>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</si>
  <si>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</si>
  <si>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</si>
  <si>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</si>
  <si>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</si>
  <si>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</si>
  <si>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</si>
  <si>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</si>
  <si>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</si>
  <si>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</si>
  <si>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</si>
  <si>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</si>
  <si>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</si>
  <si>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</si>
  <si>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</si>
  <si>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</si>
  <si>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</si>
  <si>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</si>
  <si>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</si>
  <si>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</si>
  <si>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</si>
  <si>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</si>
  <si>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</si>
  <si>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</si>
  <si>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</si>
  <si>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</si>
  <si>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</si>
  <si>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</si>
  <si>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</si>
  <si>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</si>
  <si>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</si>
  <si>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</si>
  <si>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</si>
  <si>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</si>
  <si>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</si>
  <si>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</si>
  <si>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</si>
  <si>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</si>
  <si>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</si>
  <si>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</si>
  <si>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</si>
  <si>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</si>
  <si>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</si>
  <si>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</si>
  <si>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</si>
  <si>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</si>
  <si>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</si>
  <si>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</si>
  <si>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</si>
  <si>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</si>
  <si>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</si>
  <si>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</si>
  <si>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</si>
  <si>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</si>
  <si>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</si>
  <si>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</si>
  <si>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</si>
  <si>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</si>
  <si>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</si>
  <si>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</si>
  <si>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</si>
  <si>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</si>
  <si>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</si>
  <si>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</si>
  <si>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</si>
  <si>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</si>
  <si>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</si>
  <si>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</si>
  <si>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</si>
  <si>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</si>
  <si>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</si>
  <si>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</si>
  <si>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</si>
  <si>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</si>
  <si>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</si>
  <si>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</si>
  <si>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</si>
  <si>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</si>
  <si>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</si>
  <si>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</si>
  <si>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</si>
  <si>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</si>
  <si>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</si>
  <si>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</si>
  <si>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</si>
  <si>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</si>
  <si>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</si>
  <si>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</si>
  <si>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</si>
  <si>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</si>
  <si>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</si>
  <si>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</si>
  <si>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</si>
  <si>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</si>
  <si>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</si>
  <si>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</si>
  <si>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</si>
  <si>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</si>
  <si>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</si>
  <si>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</si>
  <si>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</si>
  <si>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</si>
  <si>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</si>
  <si>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</si>
  <si>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</si>
  <si>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</si>
  <si>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</si>
  <si>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</si>
  <si>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</si>
  <si>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</si>
  <si>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</si>
  <si>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</si>
  <si>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</si>
  <si>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</si>
  <si>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</si>
  <si>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</si>
  <si>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</si>
  <si>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</si>
  <si>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</si>
  <si>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</si>
  <si>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</si>
  <si>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</si>
  <si>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</si>
  <si>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</si>
  <si>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</si>
  <si>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</si>
  <si>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</si>
  <si>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</si>
  <si>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</si>
  <si>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</si>
  <si>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</si>
  <si>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</si>
  <si>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</si>
  <si>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</si>
  <si>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</si>
  <si>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</si>
  <si>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</si>
  <si>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</si>
  <si>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</si>
  <si>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</si>
  <si>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</si>
  <si>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</si>
  <si>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</si>
  <si>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</si>
  <si>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</si>
  <si>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</si>
  <si>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</si>
  <si>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</si>
  <si>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</si>
  <si>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</si>
  <si>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</si>
  <si>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</si>
  <si>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</si>
  <si>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</si>
  <si>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</si>
  <si>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</si>
  <si>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</si>
  <si>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</si>
  <si>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</si>
  <si>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</si>
  <si>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</si>
  <si>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</si>
  <si>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</si>
  <si>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</si>
  <si>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</si>
  <si>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</si>
  <si>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</si>
  <si>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</si>
  <si>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</si>
  <si>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</si>
  <si>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</si>
  <si>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</si>
  <si>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</si>
  <si>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</si>
  <si>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</si>
  <si>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</si>
  <si>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</si>
  <si>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</si>
  <si>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</si>
  <si>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</si>
  <si>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</si>
  <si>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</si>
  <si>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</si>
  <si>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</si>
  <si>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</si>
  <si>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</si>
  <si>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</si>
  <si>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</si>
  <si>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</si>
  <si>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</si>
  <si>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</si>
  <si>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</si>
  <si>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</si>
  <si>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</si>
  <si>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</si>
  <si>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</si>
  <si>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</si>
  <si>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</si>
  <si>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</si>
  <si>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</si>
  <si>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</si>
  <si>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</si>
  <si>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</si>
  <si>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</si>
  <si>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</si>
  <si>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</si>
  <si>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</si>
  <si>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</si>
  <si>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</si>
  <si>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</si>
  <si>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</si>
  <si>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</si>
  <si>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</si>
  <si>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</si>
  <si>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</si>
  <si>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</si>
  <si>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</si>
  <si>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</si>
  <si>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</si>
  <si>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</si>
  <si>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</si>
  <si>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</si>
  <si>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</si>
  <si>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</si>
  <si>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</si>
  <si>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</si>
  <si>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</si>
  <si>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</si>
  <si>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</si>
  <si>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</si>
  <si>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</si>
  <si>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</si>
  <si>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</si>
  <si>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</si>
  <si>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</si>
  <si>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</si>
  <si>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</si>
  <si>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</si>
  <si>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</si>
  <si>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</si>
  <si>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</si>
  <si>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</si>
  <si>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</si>
  <si>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</si>
  <si>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</si>
  <si>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</si>
  <si>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</si>
  <si>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</si>
  <si>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</si>
  <si>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</si>
  <si>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</si>
  <si>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</si>
  <si>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</si>
  <si>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</si>
  <si>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</si>
  <si>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</si>
  <si>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</si>
  <si>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</si>
  <si>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</si>
  <si>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</si>
  <si>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</si>
  <si>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</si>
  <si>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</si>
  <si>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</si>
  <si>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</si>
  <si>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</si>
  <si>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</si>
  <si>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</si>
  <si>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</si>
  <si>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</si>
  <si>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</si>
  <si>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</si>
  <si>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</si>
  <si>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</si>
  <si>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</si>
  <si>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</si>
  <si>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</si>
  <si>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</si>
  <si>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</si>
  <si>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</si>
  <si>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</si>
  <si>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</si>
  <si>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</si>
  <si>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</si>
  <si>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</si>
  <si>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</si>
  <si>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</si>
  <si>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</si>
  <si>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</si>
  <si>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</si>
  <si>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</si>
  <si>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</si>
  <si>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</si>
  <si>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</si>
  <si>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</si>
  <si>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</si>
  <si>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</si>
  <si>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</si>
  <si>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</si>
  <si>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</si>
  <si>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</si>
  <si>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</si>
  <si>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</si>
  <si>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</si>
  <si>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</si>
  <si>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</si>
  <si>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</si>
  <si>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</si>
  <si>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</si>
  <si>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</si>
  <si>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</si>
  <si>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</si>
  <si>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</si>
  <si>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</si>
  <si>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</si>
  <si>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</si>
  <si>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</si>
  <si>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</si>
  <si>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</si>
  <si>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</si>
  <si>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</si>
  <si>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</si>
  <si>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</si>
  <si>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</si>
  <si>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</si>
  <si>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</si>
  <si>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</si>
  <si>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</si>
  <si>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</si>
  <si>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</si>
  <si>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</si>
  <si>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</si>
  <si>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</si>
  <si>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</si>
  <si>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</si>
  <si>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</si>
  <si>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</si>
  <si>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</si>
  <si>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</si>
  <si>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</si>
  <si>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</si>
  <si>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</si>
  <si>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</si>
  <si>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</si>
  <si>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</si>
  <si>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</si>
  <si>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</si>
  <si>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</si>
  <si>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</si>
  <si>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</si>
  <si>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</si>
  <si>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</si>
  <si>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</si>
  <si>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</si>
  <si>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</si>
  <si>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</si>
  <si>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</si>
  <si>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</si>
  <si>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</si>
  <si>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</si>
  <si>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</si>
  <si>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</si>
  <si>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</si>
  <si>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</si>
  <si>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</si>
  <si>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</si>
  <si>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</si>
  <si>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</si>
  <si>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</si>
  <si>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</si>
  <si>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</si>
  <si>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</si>
  <si>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</si>
  <si>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</si>
  <si>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</si>
  <si>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</si>
  <si>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</si>
  <si>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</si>
  <si>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</si>
  <si>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</si>
  <si>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</si>
  <si>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</si>
  <si>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</si>
  <si>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</si>
  <si>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</si>
  <si>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</si>
  <si>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</si>
  <si>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</si>
  <si>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</si>
  <si>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</si>
  <si>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</si>
  <si>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</si>
  <si>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</si>
  <si>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</si>
  <si>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</si>
  <si>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</si>
  <si>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</si>
  <si>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</si>
  <si>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</si>
  <si>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</si>
  <si>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</si>
  <si>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</si>
  <si>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</si>
  <si>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</si>
  <si>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</si>
  <si>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</si>
  <si>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</si>
  <si>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</si>
  <si>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</si>
  <si>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</si>
  <si>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</si>
  <si>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</si>
  <si>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</si>
  <si>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</si>
  <si>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</si>
  <si>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</si>
  <si>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</si>
  <si>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</si>
  <si>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</si>
  <si>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</si>
  <si>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</si>
  <si>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</si>
  <si>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</si>
  <si>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</si>
  <si>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</si>
  <si>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</si>
  <si>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</si>
  <si>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</si>
  <si>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</si>
  <si>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</si>
  <si>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</si>
  <si>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</si>
  <si>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</si>
  <si>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</si>
  <si>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</si>
  <si>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</si>
  <si>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</si>
  <si>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</si>
  <si>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</si>
  <si>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</si>
  <si>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</si>
  <si>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</si>
  <si>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</si>
  <si>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</si>
  <si>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</si>
  <si>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</si>
  <si>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</si>
  <si>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</si>
  <si>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</si>
  <si>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</si>
  <si>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</si>
  <si>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</si>
  <si>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</si>
  <si>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</si>
  <si>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</si>
  <si>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</si>
  <si>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</si>
  <si>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</si>
  <si>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</si>
  <si>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</si>
  <si>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</si>
  <si>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</si>
  <si>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</si>
  <si>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</si>
  <si>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</si>
  <si>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</si>
  <si>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</si>
  <si>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</si>
  <si>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</si>
  <si>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</si>
  <si>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</si>
  <si>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</si>
  <si>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</si>
  <si>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</si>
  <si>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</si>
  <si>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</si>
  <si>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</si>
  <si>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</si>
  <si>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</si>
  <si>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</si>
  <si>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</si>
  <si>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</si>
  <si>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</si>
  <si>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</si>
  <si>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</si>
  <si>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</si>
  <si>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</si>
  <si>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</si>
  <si>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</si>
  <si>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</si>
  <si>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</si>
  <si>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</si>
  <si>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</si>
  <si>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</si>
  <si>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</si>
  <si>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</si>
  <si>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</si>
  <si>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</si>
  <si>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</si>
  <si>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</si>
  <si>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</si>
  <si>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</si>
  <si>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</si>
  <si>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</si>
  <si>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</si>
  <si>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</si>
  <si>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</si>
  <si>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</si>
  <si>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</si>
  <si>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</si>
  <si>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</si>
  <si>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</si>
  <si>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</si>
  <si>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</si>
  <si>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</si>
  <si>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</si>
  <si>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</si>
  <si>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</si>
  <si>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</si>
  <si>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</si>
  <si>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</si>
  <si>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</si>
  <si>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</si>
  <si>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</si>
  <si>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</si>
  <si>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</si>
  <si>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</si>
  <si>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</si>
  <si>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</si>
  <si>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</si>
  <si>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</si>
  <si>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</si>
  <si>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</si>
  <si>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</si>
  <si>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</si>
  <si>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</si>
  <si>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</si>
  <si>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</si>
  <si>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</si>
  <si>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</si>
  <si>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</si>
  <si>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</si>
  <si>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</si>
  <si>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</si>
  <si>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</si>
  <si>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</si>
  <si>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</si>
  <si>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</si>
  <si>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</si>
  <si>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</si>
  <si>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</si>
  <si>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</si>
  <si>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</si>
  <si>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</si>
  <si>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</si>
  <si>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</si>
  <si>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</si>
  <si>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</si>
  <si>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</si>
  <si>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</si>
  <si>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</si>
  <si>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</si>
  <si>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</si>
  <si>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</si>
  <si>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</si>
  <si>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</si>
  <si>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</si>
  <si>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</si>
  <si>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</si>
  <si>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</si>
  <si>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</si>
  <si>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</si>
  <si>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</si>
  <si>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</si>
  <si>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</si>
  <si>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</si>
  <si>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</si>
  <si>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</si>
  <si>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</si>
  <si>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</si>
  <si>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</si>
  <si>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</si>
  <si>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</si>
  <si>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</si>
  <si>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</si>
  <si>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</si>
  <si>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</si>
  <si>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</si>
  <si>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</si>
  <si>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</si>
  <si>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</si>
  <si>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</si>
  <si>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</si>
  <si>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</si>
  <si>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</si>
  <si>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</si>
  <si>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</si>
  <si>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</si>
  <si>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</si>
  <si>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</si>
  <si>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</si>
  <si>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</si>
  <si>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</si>
  <si>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</si>
  <si>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</si>
  <si>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</si>
  <si>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</si>
  <si>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</si>
  <si>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</si>
  <si>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</si>
  <si>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</si>
  <si>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</si>
  <si>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</si>
  <si>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</si>
  <si>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</si>
  <si>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</si>
  <si>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</si>
  <si>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</si>
  <si>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</si>
  <si>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</si>
  <si>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</si>
  <si>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</si>
  <si>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</si>
  <si>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</si>
  <si>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</si>
  <si>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</si>
  <si>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</si>
  <si>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</si>
  <si>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</si>
  <si>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</si>
  <si>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</si>
  <si>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</si>
  <si>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</si>
  <si>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</si>
  <si>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</si>
  <si>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</si>
  <si>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</si>
  <si>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</si>
  <si>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</si>
  <si>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</si>
  <si>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</si>
  <si>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</si>
  <si>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</si>
  <si>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</si>
  <si>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</si>
  <si>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</si>
  <si>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</si>
  <si>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</si>
  <si>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</si>
  <si>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</si>
  <si>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</si>
  <si>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</si>
  <si>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</si>
  <si>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</si>
  <si>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</si>
  <si>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</si>
  <si>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</si>
  <si>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</si>
  <si>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</si>
  <si>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</si>
  <si>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</si>
  <si>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</si>
  <si>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</si>
  <si>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</si>
  <si>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</si>
  <si>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</si>
  <si>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</si>
  <si>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</si>
  <si>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</si>
  <si>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</si>
  <si>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</si>
  <si>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</si>
  <si>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</si>
  <si>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</si>
  <si>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</si>
  <si>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</si>
  <si>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</si>
  <si>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</si>
  <si>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</si>
  <si>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</si>
  <si>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</si>
  <si>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</si>
  <si>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</si>
  <si>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</si>
  <si>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</si>
  <si>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</si>
  <si>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</si>
  <si>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</si>
  <si>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</si>
  <si>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</si>
  <si>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</si>
  <si>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</si>
  <si>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</si>
  <si>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</si>
  <si>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</si>
  <si>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</si>
  <si>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</si>
  <si>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</si>
  <si>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</si>
  <si>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</si>
  <si>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</si>
  <si>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</si>
  <si>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</si>
  <si>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</si>
  <si>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</si>
  <si>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</si>
  <si>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</si>
  <si>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</si>
  <si>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</si>
  <si>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</si>
  <si>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</si>
  <si>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</si>
  <si>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</si>
  <si>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</si>
  <si>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</si>
  <si>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</si>
  <si>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</si>
  <si>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</si>
  <si>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</si>
  <si>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</si>
  <si>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</si>
  <si>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</si>
  <si>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</si>
  <si>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</si>
  <si>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</si>
  <si>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</si>
  <si>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</si>
  <si>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</si>
  <si>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</si>
  <si>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</si>
  <si>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</si>
  <si>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</si>
  <si>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</si>
  <si>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</si>
  <si>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</si>
  <si>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</si>
  <si>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</si>
  <si>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</si>
  <si>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</si>
  <si>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</si>
  <si>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</si>
  <si>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</si>
  <si>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</si>
  <si>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</si>
  <si>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</si>
  <si>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</si>
  <si>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</si>
  <si>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</si>
  <si>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</si>
  <si>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</si>
  <si>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</si>
  <si>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</si>
  <si>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</si>
  <si>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</si>
  <si>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</si>
  <si>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</si>
  <si>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</si>
  <si>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</si>
  <si>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</si>
  <si>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</si>
  <si>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</si>
  <si>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</si>
  <si>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</si>
  <si>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</si>
  <si>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</si>
  <si>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</si>
  <si>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</si>
  <si>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</si>
  <si>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</si>
  <si>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</si>
  <si>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</si>
  <si>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</si>
  <si>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</si>
  <si>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</si>
  <si>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</si>
  <si>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</si>
  <si>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</si>
  <si>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</si>
  <si>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</si>
  <si>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</si>
  <si>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</si>
  <si>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</si>
  <si>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</si>
  <si>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</si>
  <si>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</si>
  <si>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</si>
  <si>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</si>
  <si>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</si>
  <si>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</si>
  <si>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</si>
  <si>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</si>
  <si>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</si>
  <si>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</si>
  <si>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</si>
  <si>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</si>
  <si>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</si>
  <si>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</si>
  <si>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</si>
  <si>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</si>
  <si>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</si>
  <si>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</si>
  <si>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</si>
  <si>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</si>
  <si>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</si>
  <si>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</si>
  <si>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</si>
  <si>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</si>
  <si>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</si>
  <si>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</si>
  <si>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</si>
  <si>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</si>
  <si>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</si>
  <si>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</si>
  <si>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</si>
  <si>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</si>
  <si>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</si>
  <si>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</si>
  <si>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</si>
  <si>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</si>
  <si>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</si>
  <si>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</si>
  <si>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</si>
  <si>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</si>
  <si>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</si>
  <si>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</si>
  <si>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</si>
  <si>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</si>
  <si>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</si>
  <si>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</si>
  <si>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</si>
  <si>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</si>
  <si>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</si>
  <si>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</si>
  <si>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</si>
  <si>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</si>
  <si>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</si>
  <si>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</si>
  <si>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</si>
  <si>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</si>
  <si>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</si>
  <si>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</si>
  <si>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</si>
  <si>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</si>
  <si>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</si>
  <si>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</si>
  <si>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</si>
  <si>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</si>
  <si>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</si>
  <si>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</si>
  <si>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</si>
  <si>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</si>
  <si>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</si>
  <si>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</si>
  <si>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</si>
  <si>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</si>
  <si>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</si>
  <si>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</si>
  <si>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</si>
  <si>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</si>
  <si>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</si>
  <si>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</si>
  <si>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</si>
  <si>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</si>
  <si>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</si>
  <si>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</si>
  <si>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</si>
  <si>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</si>
  <si>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</si>
  <si>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</si>
  <si>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</si>
  <si>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</si>
  <si>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</si>
  <si>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</si>
  <si>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</si>
  <si>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</si>
  <si>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</si>
  <si>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</si>
  <si>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</si>
  <si>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</si>
  <si>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</si>
  <si>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</si>
  <si>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</si>
  <si>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</si>
  <si>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</si>
  <si>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</si>
  <si>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</si>
  <si>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</si>
  <si>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</si>
  <si>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</si>
  <si>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</si>
  <si>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</si>
  <si>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</si>
  <si>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</si>
  <si>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</si>
  <si>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</si>
  <si>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</si>
  <si>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</si>
  <si>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</si>
  <si>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</si>
  <si>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</si>
  <si>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</si>
  <si>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</si>
  <si>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</si>
  <si>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</si>
  <si>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</si>
  <si>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</si>
  <si>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</si>
  <si>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</si>
  <si>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</si>
  <si>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</si>
  <si>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</si>
  <si>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</si>
  <si>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</si>
  <si>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</si>
  <si>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</si>
  <si>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</si>
  <si>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</si>
  <si>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</si>
  <si>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</si>
  <si>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</si>
  <si>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</si>
  <si>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</si>
  <si>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</si>
  <si>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</si>
  <si>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</si>
  <si>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</si>
  <si>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</si>
  <si>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</si>
  <si>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</si>
  <si>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</si>
  <si>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</si>
  <si>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</si>
  <si>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</si>
  <si>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</si>
  <si>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</si>
  <si>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</si>
  <si>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</si>
  <si>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</si>
  <si>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</si>
  <si>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</si>
  <si>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</si>
  <si>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</si>
  <si>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</si>
  <si>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</si>
  <si>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</si>
  <si>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</si>
  <si>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</si>
  <si>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</si>
  <si>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</si>
  <si>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</si>
  <si>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</si>
  <si>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</si>
  <si>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</si>
  <si>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</si>
  <si>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</si>
  <si>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</si>
  <si>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</si>
  <si>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</si>
  <si>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</si>
  <si>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</si>
  <si>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</si>
  <si>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</si>
  <si>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</si>
  <si>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</si>
  <si>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</si>
  <si>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</si>
  <si>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</si>
  <si>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</si>
  <si>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</si>
  <si>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</si>
  <si>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</si>
  <si>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</si>
  <si>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</si>
  <si>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</si>
  <si>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</si>
  <si>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</si>
  <si>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</si>
  <si>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</si>
  <si>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</si>
  <si>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</si>
  <si>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</si>
  <si>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</si>
  <si>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</si>
  <si>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</si>
  <si>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</si>
  <si>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</si>
  <si>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</si>
  <si>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</si>
  <si>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</si>
  <si>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</si>
  <si>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</si>
  <si>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</si>
  <si>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</si>
  <si>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</si>
  <si>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</si>
  <si>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</si>
  <si>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</si>
  <si>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</si>
  <si>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</si>
  <si>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</si>
  <si>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</si>
  <si>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</si>
  <si>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</si>
  <si>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</si>
  <si>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</si>
  <si>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</si>
  <si>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</si>
  <si>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</si>
  <si>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</si>
  <si>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</si>
  <si>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</si>
  <si>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</si>
  <si>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</si>
  <si>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</si>
  <si>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</si>
  <si>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</si>
  <si>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</si>
  <si>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</si>
  <si>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</si>
  <si>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</si>
  <si>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</si>
  <si>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</si>
  <si>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</si>
  <si>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</si>
  <si>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</si>
  <si>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</si>
  <si>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</si>
  <si>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</si>
  <si>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</si>
  <si>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</si>
  <si>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</si>
  <si>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</si>
  <si>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</si>
  <si>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</si>
  <si>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</si>
  <si>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</si>
  <si>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</si>
  <si>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</si>
  <si>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</si>
  <si>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</si>
  <si>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</si>
  <si>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</si>
  <si>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</si>
  <si>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</si>
  <si>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</si>
  <si>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</si>
  <si>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</si>
  <si>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</si>
  <si>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</si>
  <si>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</si>
  <si>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</si>
  <si>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</si>
  <si>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</si>
  <si>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</si>
  <si>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</si>
  <si>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</si>
  <si>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</si>
  <si>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</si>
  <si>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</si>
  <si>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</si>
  <si>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</si>
  <si>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</si>
  <si>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</si>
  <si>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</si>
  <si>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</si>
  <si>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</si>
  <si>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</si>
  <si>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</si>
  <si>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</si>
  <si>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</si>
  <si>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</si>
  <si>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</si>
  <si>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</si>
  <si>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</si>
  <si>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</si>
  <si>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</si>
  <si>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</si>
  <si>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</si>
  <si>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</si>
  <si>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</si>
  <si>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</si>
  <si>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</si>
  <si>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</si>
  <si>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</si>
  <si>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</si>
  <si>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</si>
  <si>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</si>
  <si>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</si>
  <si>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</si>
  <si>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</si>
  <si>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</si>
  <si>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</si>
  <si>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</si>
  <si>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</si>
  <si>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</si>
  <si>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</si>
  <si>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</si>
  <si>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</si>
  <si>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</si>
  <si>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</si>
  <si>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</si>
  <si>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</si>
  <si>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</si>
  <si>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</si>
  <si>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</si>
  <si>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</si>
  <si>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</si>
  <si>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</si>
  <si>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</si>
  <si>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</si>
  <si>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</si>
  <si>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</si>
  <si>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</si>
  <si>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</si>
  <si>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</si>
  <si>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</si>
  <si>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</si>
  <si>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</si>
  <si>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</si>
  <si>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</si>
  <si>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</si>
  <si>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</si>
  <si>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</si>
  <si>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</si>
  <si>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</si>
  <si>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</si>
  <si>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</si>
  <si>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</si>
  <si>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</si>
  <si>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</si>
  <si>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</si>
  <si>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</si>
  <si>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</si>
  <si>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</si>
  <si>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</si>
  <si>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</si>
  <si>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</si>
  <si>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</si>
  <si>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</si>
  <si>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</si>
  <si>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</si>
  <si>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</si>
  <si>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</si>
  <si>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</si>
  <si>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</si>
  <si>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</si>
  <si>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</si>
  <si>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</si>
  <si>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</si>
  <si>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</si>
  <si>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</si>
  <si>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</si>
  <si>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</si>
  <si>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</si>
  <si>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</si>
  <si>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</si>
  <si>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</si>
  <si>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</si>
  <si>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</si>
  <si>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</si>
  <si>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</si>
  <si>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</si>
  <si>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</si>
  <si>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</si>
  <si>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</si>
  <si>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</si>
  <si>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</si>
  <si>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</si>
  <si>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</si>
  <si>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</si>
  <si>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</si>
  <si>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</si>
  <si>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</si>
  <si>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</si>
  <si>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</si>
  <si>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</si>
  <si>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</si>
  <si>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</si>
  <si>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</si>
  <si>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</si>
  <si>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</si>
  <si>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</si>
  <si>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</si>
  <si>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</si>
  <si>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</si>
  <si>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</si>
  <si>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</si>
  <si>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</si>
  <si>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</si>
  <si>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</si>
  <si>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</si>
  <si>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</si>
  <si>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</si>
  <si>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</si>
  <si>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</si>
  <si>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</si>
  <si>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</si>
  <si>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</si>
  <si>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</si>
  <si>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</si>
  <si>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</si>
  <si>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</si>
  <si>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</si>
  <si>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</si>
  <si>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</si>
  <si>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</si>
  <si>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</si>
  <si>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</si>
  <si>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</si>
  <si>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</si>
  <si>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</si>
  <si>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</si>
  <si>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</si>
  <si>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</si>
  <si>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</si>
  <si>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</si>
  <si>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</si>
  <si>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</si>
  <si>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</si>
  <si>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</si>
  <si>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</si>
  <si>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</si>
  <si>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</si>
  <si>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</si>
  <si>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</si>
  <si>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</si>
  <si>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</si>
  <si>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</si>
  <si>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</si>
  <si>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</si>
  <si>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</si>
  <si>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</si>
  <si>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</si>
  <si>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</si>
  <si>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</si>
  <si>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</si>
  <si>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</si>
  <si>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</si>
  <si>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</si>
  <si>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</si>
  <si>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</si>
  <si>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</si>
  <si>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</si>
  <si>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</si>
  <si>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</si>
  <si>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</si>
  <si>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</si>
  <si>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</si>
  <si>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</si>
  <si>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</si>
  <si>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</si>
  <si>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</si>
  <si>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</si>
  <si>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</si>
  <si>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</si>
  <si>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</si>
  <si>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</si>
  <si>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</si>
  <si>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</si>
  <si>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</si>
  <si>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</si>
  <si>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</si>
  <si>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</si>
  <si>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</si>
  <si>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</si>
  <si>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</si>
  <si>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</si>
  <si>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</si>
  <si>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</si>
  <si>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</si>
  <si>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</si>
  <si>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</si>
  <si>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</si>
  <si>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</si>
  <si>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</si>
  <si>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</si>
  <si>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</si>
  <si>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</si>
  <si>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</si>
  <si>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</si>
  <si>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</si>
  <si>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</si>
  <si>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</si>
  <si>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</si>
  <si>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</si>
  <si>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</si>
  <si>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</si>
  <si>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</si>
  <si>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</si>
  <si>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</si>
  <si>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</si>
  <si>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</si>
  <si>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</si>
  <si>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</si>
  <si>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</si>
  <si>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</si>
  <si>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</si>
  <si>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</si>
  <si>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</si>
  <si>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</si>
  <si>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</si>
  <si>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</si>
  <si>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</si>
  <si>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</si>
  <si>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</si>
  <si>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</si>
  <si>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</si>
  <si>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</si>
  <si>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</si>
  <si>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</si>
  <si>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</si>
  <si>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</si>
  <si>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</si>
  <si>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</si>
  <si>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</si>
  <si>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</si>
  <si>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</si>
  <si>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</si>
  <si>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</si>
  <si>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</si>
  <si>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</si>
  <si>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</si>
  <si>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</si>
  <si>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</si>
  <si>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</si>
  <si>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</si>
  <si>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</si>
  <si>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</si>
  <si>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</si>
  <si>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</si>
  <si>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</si>
  <si>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</si>
  <si>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</si>
  <si>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</si>
  <si>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</si>
  <si>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</si>
  <si>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</si>
  <si>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</si>
  <si>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</si>
  <si>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</si>
  <si>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</si>
  <si>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</si>
  <si>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</si>
  <si>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</si>
  <si>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</si>
  <si>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</si>
  <si>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</si>
  <si>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</si>
  <si>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</si>
  <si>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</si>
  <si>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</si>
  <si>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</si>
  <si>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</si>
  <si>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</si>
  <si>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</si>
  <si>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</si>
  <si>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</si>
  <si>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</si>
  <si>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</si>
  <si>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</si>
  <si>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</si>
  <si>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</si>
  <si>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</si>
  <si>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</si>
  <si>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</si>
  <si>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</si>
  <si>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</si>
  <si>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</si>
  <si>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</si>
  <si>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</si>
  <si>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</si>
  <si>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</si>
  <si>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</si>
  <si>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</si>
  <si>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</si>
  <si>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</si>
  <si>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</si>
  <si>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</si>
  <si>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</si>
  <si>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</si>
  <si>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</si>
  <si>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</si>
  <si>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</si>
  <si>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</si>
  <si>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</si>
  <si>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</si>
  <si>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</si>
  <si>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</si>
  <si>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</si>
  <si>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</si>
  <si>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</si>
  <si>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</si>
  <si>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</si>
  <si>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</si>
  <si>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</si>
  <si>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</si>
  <si>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</si>
  <si>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</si>
  <si>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</si>
  <si>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</si>
  <si>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</si>
  <si>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</si>
  <si>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</si>
  <si>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</si>
  <si>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</si>
  <si>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</si>
  <si>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</si>
  <si>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</si>
  <si>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</si>
  <si>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</si>
  <si>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</si>
  <si>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</si>
  <si>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</si>
  <si>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</si>
  <si>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</si>
  <si>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</si>
  <si>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</si>
  <si>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</si>
  <si>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</si>
  <si>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</si>
  <si>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</si>
  <si>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</si>
  <si>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</si>
  <si>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</si>
  <si>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</si>
  <si>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</si>
  <si>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</si>
  <si>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</si>
  <si>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</si>
  <si>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</si>
  <si>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</si>
  <si>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</si>
  <si>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</si>
  <si>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</si>
  <si>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</si>
  <si>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</si>
  <si>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</si>
  <si>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</si>
  <si>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</si>
  <si>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</si>
  <si>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</si>
  <si>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</si>
  <si>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</si>
  <si>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</si>
  <si>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</si>
  <si>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</si>
  <si>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</si>
  <si>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</si>
  <si>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</si>
  <si>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</si>
  <si>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</si>
  <si>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</si>
  <si>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</si>
  <si>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</si>
  <si>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</si>
  <si>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</si>
  <si>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</si>
  <si>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</si>
  <si>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</si>
  <si>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</si>
  <si>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</si>
  <si>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</si>
  <si>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</si>
  <si>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</si>
  <si>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</si>
  <si>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</si>
  <si>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</si>
  <si>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</si>
  <si>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</si>
  <si>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</si>
  <si>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</si>
  <si>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</si>
  <si>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</si>
  <si>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</si>
  <si>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</si>
  <si>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</si>
  <si>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</si>
  <si>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</si>
  <si>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</si>
  <si>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</si>
  <si>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</si>
  <si>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</si>
  <si>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</si>
  <si>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</si>
  <si>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</si>
  <si>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</si>
  <si>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</si>
  <si>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</si>
  <si>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</si>
  <si>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</si>
  <si>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</si>
  <si>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</si>
  <si>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</si>
  <si>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</si>
  <si>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</si>
  <si>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</si>
  <si>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</si>
  <si>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</si>
  <si>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</si>
  <si>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</si>
  <si>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</si>
  <si>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</si>
  <si>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</si>
  <si>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</si>
  <si>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</si>
  <si>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</si>
  <si>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</si>
  <si>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</si>
  <si>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</si>
  <si>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</si>
  <si>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</si>
  <si>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</si>
  <si>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</si>
  <si>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</si>
  <si>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</si>
  <si>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</si>
  <si>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</si>
  <si>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</si>
  <si>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</si>
  <si>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</si>
  <si>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</si>
  <si>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</si>
  <si>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</si>
  <si>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</si>
  <si>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</si>
  <si>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</si>
  <si>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</si>
  <si>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</si>
  <si>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</si>
  <si>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</si>
  <si>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</si>
  <si>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</si>
  <si>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</si>
  <si>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</si>
  <si>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</si>
  <si>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</si>
  <si>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</si>
  <si>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</si>
  <si>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</si>
  <si>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</si>
  <si>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</si>
  <si>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</si>
  <si>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</si>
  <si>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</si>
  <si>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</si>
  <si>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</si>
  <si>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</si>
  <si>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</si>
  <si>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</si>
  <si>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</si>
  <si>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</si>
  <si>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</si>
  <si>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</si>
  <si>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</si>
  <si>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</si>
  <si>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</si>
  <si>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</si>
  <si>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</si>
  <si>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</si>
  <si>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</si>
  <si>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</si>
  <si>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</si>
  <si>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</si>
  <si>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</si>
  <si>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</si>
  <si>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</si>
  <si>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</si>
  <si>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</si>
  <si>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</si>
  <si>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</si>
  <si>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</si>
  <si>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</si>
  <si>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</si>
  <si>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</si>
  <si>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</si>
  <si>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</si>
  <si>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</si>
  <si>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</si>
  <si>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</si>
  <si>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</si>
  <si>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</si>
  <si>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</si>
  <si>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</si>
  <si>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</si>
  <si>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</si>
  <si>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</si>
  <si>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</si>
  <si>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</si>
  <si>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</si>
  <si>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</si>
  <si>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</si>
  <si>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</si>
  <si>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</si>
  <si>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</si>
  <si>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</si>
  <si>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</si>
  <si>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</si>
  <si>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</si>
  <si>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</si>
  <si>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</si>
  <si>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</si>
  <si>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</si>
  <si>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</si>
  <si>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</si>
  <si>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</si>
  <si>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</si>
  <si>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</si>
  <si>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</si>
  <si>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</si>
  <si>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</si>
  <si>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</si>
  <si>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</si>
  <si>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</si>
  <si>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</si>
  <si>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</si>
  <si>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</si>
  <si>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</si>
  <si>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</si>
  <si>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</si>
  <si>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</si>
  <si>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</si>
  <si>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</si>
  <si>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</si>
  <si>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</si>
  <si>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</si>
  <si>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</si>
  <si>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</si>
  <si>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</si>
  <si>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</si>
  <si>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</si>
  <si>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</si>
  <si>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</si>
  <si>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</si>
  <si>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</si>
  <si>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</si>
  <si>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</si>
  <si>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</si>
  <si>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</si>
  <si>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</si>
  <si>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</si>
  <si>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</si>
  <si>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</si>
  <si>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</si>
  <si>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</si>
  <si>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</si>
  <si>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</si>
  <si>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</si>
  <si>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</si>
  <si>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</si>
  <si>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</si>
  <si>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</si>
  <si>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</si>
  <si>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</si>
  <si>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</si>
  <si>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</si>
  <si>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</si>
  <si>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</si>
  <si>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</si>
  <si>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</si>
  <si>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</si>
  <si>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</si>
  <si>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</si>
  <si>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</si>
  <si>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</si>
  <si>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</si>
  <si>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</si>
  <si>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</si>
  <si>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</si>
  <si>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</si>
  <si>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</si>
  <si>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</si>
  <si>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</si>
  <si>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</si>
  <si>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</si>
  <si>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</si>
  <si>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</si>
  <si>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</si>
  <si>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</si>
  <si>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</si>
  <si>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</si>
  <si>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</si>
  <si>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</si>
  <si>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</si>
  <si>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</si>
  <si>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</si>
  <si>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</si>
  <si>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</si>
  <si>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</si>
  <si>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</si>
  <si>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</si>
  <si>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</si>
  <si>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</si>
  <si>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</si>
  <si>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</si>
  <si>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</si>
  <si>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</si>
  <si>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</si>
  <si>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</si>
  <si>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</si>
  <si>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</si>
  <si>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</si>
  <si>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</si>
  <si>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</si>
  <si>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</si>
  <si>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</si>
  <si>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</si>
  <si>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</si>
  <si>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</si>
  <si>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</si>
  <si>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</si>
  <si>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</si>
  <si>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</si>
  <si>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</si>
  <si>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</si>
  <si>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</si>
  <si>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</si>
  <si>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</si>
  <si>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</si>
  <si>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</si>
  <si>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</si>
  <si>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</si>
  <si>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</si>
  <si>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</si>
  <si>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</si>
  <si>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</si>
  <si>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</si>
  <si>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</si>
  <si>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</si>
  <si>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</si>
  <si>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</si>
  <si>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</si>
  <si>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</si>
  <si>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</si>
  <si>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</si>
  <si>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</si>
  <si>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</si>
  <si>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</si>
  <si>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</si>
  <si>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</si>
  <si>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</si>
  <si>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</si>
  <si>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</si>
  <si>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</si>
  <si>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</si>
  <si>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</si>
  <si>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</si>
  <si>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</si>
  <si>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</si>
  <si>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</si>
  <si>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</si>
  <si>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</si>
  <si>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</si>
  <si>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</si>
  <si>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</si>
  <si>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</si>
  <si>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</si>
  <si>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</si>
  <si>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</si>
  <si>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</si>
  <si>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</si>
  <si>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</si>
  <si>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</si>
  <si>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</si>
  <si>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</si>
  <si>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</si>
  <si>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</si>
  <si>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</si>
  <si>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</si>
  <si>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</si>
  <si>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</si>
  <si>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</si>
  <si>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</si>
  <si>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</si>
  <si>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</si>
  <si>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</si>
  <si>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</si>
  <si>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</si>
  <si>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</si>
  <si>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</si>
  <si>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</si>
  <si>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</si>
  <si>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</si>
  <si>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</si>
  <si>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</si>
  <si>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</si>
  <si>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</si>
  <si>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</si>
  <si>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</si>
  <si>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</si>
  <si>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</si>
  <si>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</si>
  <si>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</si>
  <si>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</si>
  <si>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</si>
  <si>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</si>
  <si>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</si>
  <si>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</si>
  <si>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</si>
  <si>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</si>
  <si>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</si>
  <si>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</si>
  <si>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</si>
  <si>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</si>
  <si>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</si>
  <si>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</si>
  <si>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</si>
  <si>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</si>
  <si>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</si>
  <si>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</si>
  <si>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</si>
  <si>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</si>
  <si>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</si>
  <si>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</si>
  <si>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</si>
  <si>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</si>
  <si>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</si>
  <si>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</si>
  <si>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</si>
  <si>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</si>
  <si>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</si>
  <si>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</si>
  <si>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</si>
  <si>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</si>
  <si>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</si>
  <si>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</si>
  <si>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</si>
  <si>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</si>
  <si>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</si>
  <si>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</si>
  <si>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</si>
  <si>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</si>
  <si>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</si>
  <si>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</si>
  <si>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</si>
  <si>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</si>
  <si>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</si>
  <si>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</si>
  <si>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</si>
  <si>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</si>
  <si>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</si>
  <si>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</si>
  <si>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</si>
  <si>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</si>
  <si>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</si>
  <si>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</si>
  <si>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</si>
  <si>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</si>
  <si>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</si>
  <si>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</si>
  <si>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</si>
  <si>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</si>
  <si>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</si>
  <si>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</si>
  <si>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</si>
  <si>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</si>
  <si>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</si>
  <si>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</si>
  <si>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</si>
  <si>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</si>
  <si>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</si>
  <si>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</si>
  <si>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</si>
  <si>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</si>
  <si>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</si>
  <si>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</si>
  <si>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</si>
  <si>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</si>
  <si>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</si>
  <si>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</si>
  <si>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</si>
  <si>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</si>
  <si>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</si>
  <si>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</si>
  <si>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</si>
  <si>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</si>
  <si>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</si>
  <si>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</si>
  <si>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</si>
  <si>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</si>
  <si>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</si>
  <si>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</si>
  <si>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</si>
  <si>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</si>
  <si>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</si>
  <si>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</si>
  <si>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</si>
  <si>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</si>
  <si>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</si>
  <si>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</si>
  <si>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</si>
  <si>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</si>
  <si>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</si>
  <si>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</si>
  <si>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</si>
  <si>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</si>
  <si>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</si>
  <si>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</si>
  <si>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</si>
  <si>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</si>
  <si>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</si>
  <si>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</si>
  <si>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</si>
  <si>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</si>
  <si>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</si>
  <si>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</si>
  <si>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</si>
  <si>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</si>
  <si>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</si>
  <si>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</si>
  <si>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</si>
  <si>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</si>
  <si>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</si>
  <si>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</si>
  <si>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</si>
  <si>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</si>
  <si>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</si>
  <si>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</si>
  <si>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</si>
  <si>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</si>
  <si>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</si>
  <si>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</si>
  <si>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</si>
  <si>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</si>
  <si>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</si>
  <si>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</si>
  <si>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</si>
  <si>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</si>
  <si>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</si>
  <si>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</si>
  <si>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</si>
  <si>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</si>
  <si>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</si>
  <si>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</si>
  <si>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</si>
  <si>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</si>
  <si>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</si>
  <si>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</si>
  <si>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</si>
  <si>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</si>
  <si>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</si>
  <si>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</si>
  <si>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</si>
  <si>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</si>
  <si>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</si>
  <si>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</si>
  <si>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</si>
  <si>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</si>
  <si>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</si>
  <si>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</si>
  <si>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</si>
  <si>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</si>
  <si>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</si>
  <si>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</si>
  <si>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</si>
  <si>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</si>
  <si>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</si>
  <si>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</si>
  <si>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</si>
  <si>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</si>
  <si>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</si>
  <si>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</si>
  <si>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</si>
  <si>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</si>
  <si>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</si>
  <si>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</si>
  <si>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</si>
  <si>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</si>
  <si>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</si>
  <si>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</si>
  <si>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</si>
  <si>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</si>
  <si>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</si>
  <si>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</si>
  <si>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</si>
  <si>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</si>
  <si>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</si>
  <si>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</si>
  <si>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</si>
  <si>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</si>
  <si>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</si>
  <si>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</si>
  <si>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</si>
  <si>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</si>
  <si>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</si>
  <si>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</si>
  <si>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</si>
  <si>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</si>
  <si>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</si>
  <si>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</si>
  <si>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</si>
  <si>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</si>
  <si>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</si>
  <si>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</si>
  <si>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</si>
  <si>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</si>
  <si>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</si>
  <si>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</si>
  <si>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</si>
  <si>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</si>
  <si>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</si>
  <si>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</si>
  <si>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</si>
  <si>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</si>
  <si>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</si>
  <si>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</si>
  <si>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</si>
  <si>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</si>
  <si>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</si>
  <si>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</si>
  <si>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</si>
  <si>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</si>
  <si>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</si>
  <si>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</si>
  <si>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</si>
  <si>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</si>
  <si>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</si>
  <si>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</si>
  <si>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</si>
  <si>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</si>
  <si>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</si>
  <si>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</si>
  <si>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</si>
  <si>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</si>
  <si>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</si>
  <si>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</si>
  <si>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</si>
  <si>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</si>
  <si>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</si>
  <si>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</si>
  <si>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</si>
  <si>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</si>
  <si>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</si>
  <si>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</si>
  <si>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</si>
  <si>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</si>
  <si>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</si>
  <si>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</si>
  <si>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</si>
  <si>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</si>
  <si>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</si>
  <si>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</si>
  <si>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</si>
  <si>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</si>
  <si>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</si>
  <si>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</si>
  <si>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</si>
  <si>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</si>
  <si>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</si>
  <si>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</si>
  <si>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</si>
  <si>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</si>
  <si>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</si>
  <si>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</si>
  <si>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</si>
  <si>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</si>
  <si>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</si>
  <si>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</si>
  <si>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</si>
  <si>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</si>
  <si>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</si>
  <si>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</si>
  <si>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</si>
  <si>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</si>
  <si>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</si>
  <si>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</si>
  <si>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</si>
  <si>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</si>
  <si>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</si>
  <si>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</si>
  <si>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</si>
  <si>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</si>
  <si>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</si>
  <si>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</si>
  <si>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</si>
  <si>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</si>
  <si>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</si>
  <si>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</si>
  <si>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</si>
  <si>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</si>
  <si>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</si>
  <si>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</si>
  <si>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</si>
  <si>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</si>
  <si>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</si>
  <si>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</si>
  <si>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</si>
  <si>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</si>
  <si>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</si>
  <si>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</si>
  <si>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</si>
  <si>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</si>
  <si>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</si>
  <si>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</si>
  <si>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</si>
  <si>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</si>
  <si>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</si>
  <si>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</si>
  <si>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</si>
  <si>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</si>
  <si>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</si>
  <si>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</si>
  <si>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</si>
  <si>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</si>
  <si>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</si>
  <si>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</si>
  <si>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</si>
  <si>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</si>
  <si>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</si>
  <si>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</si>
  <si>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</si>
  <si>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</si>
  <si>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</si>
  <si>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</si>
  <si>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</si>
  <si>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</si>
  <si>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</si>
  <si>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</si>
  <si>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</si>
  <si>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</si>
  <si>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</si>
  <si>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</si>
  <si>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</si>
  <si>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</si>
  <si>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</si>
  <si>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</si>
  <si>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</si>
  <si>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</si>
  <si>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</si>
  <si>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</si>
  <si>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</si>
  <si>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</si>
  <si>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</si>
  <si>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</si>
  <si>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</si>
  <si>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</si>
  <si>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</si>
  <si>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</si>
  <si>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</si>
  <si>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</si>
  <si>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</si>
  <si>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</si>
  <si>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</si>
  <si>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</si>
  <si>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</si>
  <si>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</si>
  <si>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</si>
  <si>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</si>
  <si>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</si>
  <si>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</si>
  <si>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</si>
  <si>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</si>
  <si>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</si>
  <si>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</si>
  <si>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</si>
  <si>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</si>
  <si>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</si>
  <si>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</si>
  <si>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</si>
  <si>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</si>
  <si>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</si>
  <si>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</si>
  <si>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</si>
  <si>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</si>
  <si>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</si>
  <si>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</si>
  <si>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</si>
  <si>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</si>
  <si>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</si>
  <si>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</si>
  <si>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</si>
  <si>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</si>
  <si>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</si>
  <si>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</si>
  <si>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</si>
  <si>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</si>
  <si>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</si>
  <si>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</si>
  <si>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</si>
  <si>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</si>
  <si>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</si>
  <si>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</si>
  <si>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</si>
  <si>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</si>
  <si>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</si>
  <si>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</si>
  <si>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</si>
  <si>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</si>
  <si>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</si>
  <si>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</si>
  <si>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</si>
  <si>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</si>
  <si>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</si>
  <si>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</si>
  <si>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</si>
  <si>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</si>
  <si>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</si>
  <si>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</si>
  <si>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</si>
  <si>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</si>
  <si>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</si>
  <si>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</si>
  <si>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</si>
  <si>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</si>
  <si>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</si>
  <si>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</si>
  <si>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</si>
  <si>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</si>
  <si>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</si>
  <si>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</si>
  <si>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</si>
  <si>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</si>
  <si>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</si>
  <si>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</si>
  <si>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</si>
  <si>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</si>
  <si>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</si>
  <si>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</si>
  <si>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</si>
  <si>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</si>
  <si>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</si>
  <si>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</si>
  <si>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</si>
  <si>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</si>
  <si>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</si>
  <si>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</si>
  <si>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</si>
  <si>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</si>
  <si>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</si>
  <si>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</si>
  <si>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</si>
  <si>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</si>
  <si>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</si>
  <si>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</si>
  <si>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</si>
  <si>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</si>
  <si>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</si>
  <si>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</si>
  <si>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</si>
  <si>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</si>
  <si>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</si>
  <si>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</si>
  <si>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</si>
  <si>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</si>
  <si>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</si>
  <si>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</si>
  <si>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</si>
  <si>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</si>
  <si>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</si>
  <si>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</si>
  <si>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</si>
  <si>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</si>
  <si>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</si>
  <si>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</si>
  <si>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</si>
  <si>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</si>
  <si>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</si>
  <si>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</si>
  <si>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</si>
  <si>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</si>
  <si>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</si>
  <si>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</si>
  <si>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</si>
  <si>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</si>
  <si>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</si>
  <si>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</si>
  <si>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</si>
  <si>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</si>
  <si>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</si>
  <si>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</si>
  <si>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</si>
  <si>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</si>
  <si>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</si>
  <si>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</si>
  <si>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</si>
  <si>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</si>
  <si>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</si>
  <si>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</si>
  <si>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</si>
  <si>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</si>
  <si>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</si>
  <si>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</si>
  <si>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</si>
  <si>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</si>
  <si>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</si>
  <si>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</si>
  <si>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</si>
  <si>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</si>
  <si>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</si>
  <si>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</si>
  <si>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</si>
  <si>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</si>
  <si>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</si>
  <si>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</si>
  <si>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</si>
  <si>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</si>
  <si>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</si>
  <si>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</si>
  <si>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</si>
  <si>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</si>
  <si>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</si>
  <si>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</si>
  <si>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</si>
  <si>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</si>
  <si>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</si>
  <si>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</si>
  <si>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</si>
  <si>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</si>
  <si>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</si>
  <si>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</si>
  <si>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</si>
  <si>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</si>
  <si>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</si>
  <si>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</si>
  <si>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</si>
  <si>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</si>
  <si>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</si>
  <si>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</si>
  <si>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</si>
  <si>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</si>
  <si>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</si>
  <si>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</si>
  <si>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</si>
  <si>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</si>
  <si>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</si>
  <si>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</si>
  <si>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</si>
  <si>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</si>
  <si>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</si>
  <si>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</si>
  <si>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</si>
  <si>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</si>
  <si>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</si>
  <si>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</si>
  <si>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</si>
  <si>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</si>
  <si>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</si>
  <si>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</si>
  <si>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</si>
  <si>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</si>
  <si>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</si>
  <si>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</si>
  <si>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</si>
  <si>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</si>
  <si>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</si>
  <si>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</si>
  <si>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</si>
  <si>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</si>
  <si>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</si>
  <si>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</si>
  <si>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</si>
  <si>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</si>
  <si>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</si>
  <si>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</si>
  <si>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</si>
  <si>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</si>
  <si>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</si>
  <si>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</si>
  <si>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</si>
  <si>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</si>
  <si>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</si>
  <si>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</si>
  <si>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</si>
  <si>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</si>
  <si>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</si>
  <si>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</si>
  <si>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</si>
  <si>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</si>
  <si>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</si>
  <si>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</si>
  <si>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</si>
  <si>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</si>
  <si>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</si>
  <si>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</si>
  <si>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</si>
  <si>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</si>
  <si>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</si>
  <si>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</si>
  <si>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</si>
  <si>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</si>
  <si>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</si>
  <si>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</si>
  <si>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</si>
  <si>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</si>
  <si>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</si>
  <si>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</si>
  <si>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</si>
  <si>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</si>
  <si>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</si>
  <si>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</si>
  <si>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</si>
  <si>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</si>
  <si>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</si>
  <si>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</si>
  <si>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</si>
  <si>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</si>
  <si>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</si>
  <si>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</si>
  <si>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</si>
  <si>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</si>
  <si>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</si>
  <si>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</si>
  <si>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</si>
  <si>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</si>
  <si>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</si>
  <si>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</si>
  <si>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</si>
  <si>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</si>
  <si>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</si>
  <si>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</si>
  <si>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</si>
  <si>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</si>
  <si>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</si>
  <si>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</si>
  <si>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</si>
  <si>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</si>
  <si>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</si>
  <si>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</si>
  <si>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</si>
  <si>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</si>
  <si>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</si>
  <si>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</si>
  <si>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</si>
  <si>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</si>
  <si>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</si>
  <si>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</si>
  <si>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</si>
  <si>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</si>
  <si>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</si>
  <si>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</si>
  <si>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</si>
  <si>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</si>
  <si>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</si>
  <si>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</si>
  <si>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</si>
  <si>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</si>
  <si>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</si>
  <si>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</si>
  <si>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</si>
  <si>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</si>
  <si>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</si>
  <si>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</si>
  <si>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</si>
  <si>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</si>
  <si>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</si>
  <si>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</si>
  <si>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</si>
  <si>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</si>
  <si>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</si>
  <si>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</si>
  <si>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</si>
  <si>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</si>
  <si>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</si>
  <si>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</si>
  <si>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</si>
  <si>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</si>
  <si>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</si>
  <si>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</si>
  <si>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</si>
  <si>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</si>
  <si>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</si>
  <si>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</si>
  <si>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</si>
  <si>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</si>
  <si>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</si>
  <si>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</si>
  <si>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</si>
  <si>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</si>
  <si>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</si>
  <si>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</si>
  <si>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</si>
  <si>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</si>
  <si>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</si>
  <si>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</si>
  <si>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</si>
  <si>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</si>
  <si>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</si>
  <si>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</si>
  <si>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</si>
  <si>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</si>
  <si>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</si>
  <si>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</si>
  <si>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</si>
  <si>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</si>
  <si>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</si>
  <si>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</si>
  <si>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</si>
  <si>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</si>
  <si>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</si>
  <si>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</si>
  <si>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</si>
  <si>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</si>
  <si>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</si>
  <si>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</si>
  <si>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</si>
  <si>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</si>
  <si>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</si>
  <si>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</si>
  <si>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</si>
  <si>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</si>
  <si>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</si>
  <si>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</si>
  <si>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</si>
  <si>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</si>
  <si>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</si>
  <si>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</si>
  <si>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</si>
  <si>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</si>
  <si>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</si>
  <si>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</si>
  <si>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</si>
  <si>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</si>
  <si>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</si>
  <si>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</si>
  <si>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</si>
  <si>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</si>
  <si>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</si>
  <si>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</si>
  <si>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</si>
  <si>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</si>
  <si>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</si>
  <si>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</si>
  <si>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</si>
  <si>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</si>
  <si>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</si>
  <si>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</si>
  <si>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</si>
  <si>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</si>
  <si>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</si>
  <si>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</si>
  <si>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</si>
  <si>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</si>
  <si>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</si>
  <si>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</si>
  <si>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</si>
  <si>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</si>
  <si>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</si>
  <si>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</si>
  <si>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</si>
  <si>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</si>
  <si>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</si>
  <si>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</si>
  <si>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</si>
  <si>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</si>
  <si>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</si>
  <si>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</si>
  <si>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</si>
  <si>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</si>
  <si>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</si>
  <si>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</si>
  <si>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</si>
  <si>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</si>
  <si>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</si>
  <si>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</si>
  <si>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</si>
  <si>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</si>
  <si>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</si>
  <si>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</si>
  <si>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</si>
  <si>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</si>
  <si>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</si>
  <si>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</si>
  <si>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</si>
  <si>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</si>
  <si>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</si>
  <si>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</si>
  <si>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</si>
  <si>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</si>
  <si>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</si>
  <si>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</si>
  <si>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</si>
  <si>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</si>
  <si>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</si>
  <si>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</si>
  <si>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</si>
  <si>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</si>
  <si>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</si>
  <si>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</si>
  <si>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</si>
  <si>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</si>
  <si>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</si>
  <si>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</si>
  <si>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</si>
  <si>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</si>
  <si>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</si>
  <si>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</si>
  <si>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</si>
  <si>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</si>
  <si>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</si>
  <si>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</si>
  <si>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</si>
  <si>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</si>
  <si>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</si>
  <si>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</si>
  <si>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</si>
  <si>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</si>
  <si>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</si>
  <si>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</si>
  <si>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</si>
  <si>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</si>
  <si>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</si>
  <si>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</si>
  <si>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</si>
  <si>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</si>
  <si>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</si>
  <si>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</si>
  <si>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</si>
  <si>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</si>
  <si>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</si>
  <si>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</si>
  <si>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</si>
  <si>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</si>
  <si>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</si>
  <si>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</si>
  <si>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</si>
  <si>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</si>
  <si>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</si>
  <si>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</si>
  <si>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</si>
  <si>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</si>
  <si>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</si>
  <si>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</si>
  <si>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</si>
  <si>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</si>
  <si>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</si>
  <si>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</si>
  <si>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</si>
  <si>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</si>
  <si>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</si>
  <si>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</si>
  <si>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</si>
  <si>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</si>
  <si>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</si>
  <si>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</si>
  <si>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</si>
  <si>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</si>
  <si>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</si>
  <si>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</si>
  <si>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</si>
  <si>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</si>
  <si>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</si>
  <si>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</si>
  <si>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</si>
  <si>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</si>
  <si>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</si>
  <si>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</si>
  <si>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</si>
  <si>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</si>
  <si>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</si>
  <si>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</si>
  <si>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</si>
  <si>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</si>
  <si>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</si>
  <si>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</si>
  <si>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</si>
  <si>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</si>
  <si>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</si>
  <si>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</si>
  <si>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</si>
  <si>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</si>
  <si>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</si>
  <si>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</si>
  <si>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</si>
  <si>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</si>
  <si>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</si>
  <si>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</si>
  <si>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</si>
  <si>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</si>
  <si>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</si>
  <si>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</si>
  <si>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</si>
  <si>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</si>
  <si>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</si>
  <si>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</si>
  <si>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</si>
  <si>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</si>
  <si>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</si>
  <si>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</si>
  <si>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</si>
  <si>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</si>
  <si>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</si>
  <si>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</si>
  <si>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</si>
  <si>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</si>
  <si>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</si>
  <si>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</si>
  <si>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</si>
  <si>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</si>
  <si>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</si>
  <si>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</si>
  <si>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</si>
  <si>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</si>
  <si>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</si>
  <si>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</si>
  <si>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</si>
  <si>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</si>
  <si>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</si>
  <si>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</si>
  <si>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</si>
  <si>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</si>
  <si>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</si>
  <si>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</si>
  <si>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</si>
  <si>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</si>
  <si>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</si>
  <si>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</si>
  <si>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</si>
  <si>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</si>
  <si>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</si>
  <si>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</si>
  <si>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</si>
  <si>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</si>
  <si>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</si>
  <si>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</si>
  <si>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</si>
  <si>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</si>
  <si>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</si>
  <si>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</si>
  <si>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</si>
  <si>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</si>
  <si>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</si>
  <si>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</si>
  <si>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</si>
  <si>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</si>
  <si>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</si>
  <si>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</si>
  <si>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</si>
  <si>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</si>
  <si>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</si>
  <si>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</si>
  <si>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</si>
  <si>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</si>
  <si>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</si>
  <si>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</si>
  <si>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</si>
  <si>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</si>
  <si>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</si>
  <si>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</si>
  <si>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</si>
  <si>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</si>
  <si>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</si>
  <si>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</si>
  <si>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</si>
  <si>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</si>
  <si>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</si>
  <si>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</si>
  <si>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</si>
  <si>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</si>
  <si>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</si>
  <si>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</si>
  <si>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</si>
  <si>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</si>
  <si>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</si>
  <si>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</si>
  <si>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</si>
  <si>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</si>
  <si>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</si>
  <si>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</si>
  <si>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</si>
  <si>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</si>
  <si>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</si>
  <si>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</si>
  <si>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</si>
  <si>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</si>
  <si>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</si>
  <si>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</si>
  <si>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</si>
  <si>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</si>
  <si>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</si>
  <si>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</si>
  <si>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</si>
  <si>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</si>
  <si>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</si>
  <si>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</si>
  <si>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</si>
  <si>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</si>
  <si>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</si>
  <si>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</si>
  <si>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</si>
  <si>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</si>
  <si>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</si>
  <si>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</si>
  <si>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</si>
  <si>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</si>
  <si>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</si>
  <si>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</si>
  <si>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</si>
  <si>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</si>
  <si>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</si>
  <si>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</si>
  <si>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</si>
  <si>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</si>
  <si>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</si>
  <si>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</si>
  <si>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</si>
  <si>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</si>
  <si>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</si>
  <si>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</si>
  <si>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</si>
  <si>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</si>
  <si>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</si>
  <si>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</si>
  <si>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</si>
  <si>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</si>
  <si>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</si>
  <si>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</si>
  <si>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</si>
  <si>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</si>
  <si>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</si>
  <si>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</si>
  <si>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</si>
  <si>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</si>
  <si>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</si>
  <si>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</si>
  <si>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</si>
  <si>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</si>
  <si>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</si>
  <si>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</si>
  <si>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</si>
  <si>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</si>
  <si>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</si>
  <si>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</si>
  <si>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</si>
  <si>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</si>
  <si>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</si>
  <si>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</si>
  <si>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</si>
  <si>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</si>
  <si>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</si>
  <si>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</si>
  <si>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</si>
  <si>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</si>
  <si>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</si>
  <si>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</si>
  <si>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</si>
  <si>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</si>
  <si>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</si>
  <si>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</si>
  <si>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</si>
  <si>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</si>
  <si>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</si>
  <si>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</si>
  <si>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</si>
  <si>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</si>
  <si>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</si>
  <si>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</si>
  <si>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</si>
  <si>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</si>
  <si>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</si>
  <si>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</si>
  <si>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</si>
  <si>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</si>
  <si>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</si>
  <si>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</si>
  <si>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</si>
  <si>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</si>
  <si>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</si>
  <si>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</si>
  <si>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</si>
  <si>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</si>
  <si>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</si>
  <si>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</si>
  <si>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</si>
  <si>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</si>
  <si>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</si>
  <si>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</si>
  <si>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</si>
  <si>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</si>
  <si>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</si>
  <si>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</si>
  <si>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</si>
  <si>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</si>
  <si>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</si>
  <si>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</si>
  <si>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</si>
  <si>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</si>
  <si>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</si>
  <si>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</si>
  <si>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</si>
  <si>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</si>
  <si>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</si>
  <si>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</si>
  <si>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</si>
  <si>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</si>
  <si>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</si>
  <si>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</si>
  <si>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</si>
  <si>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</si>
  <si>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</si>
  <si>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</si>
  <si>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</si>
  <si>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</si>
  <si>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</si>
  <si>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</si>
  <si>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</si>
  <si>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</si>
  <si>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</si>
  <si>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</si>
  <si>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</si>
  <si>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</si>
  <si>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</si>
  <si>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</si>
  <si>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</si>
  <si>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</si>
  <si>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</si>
  <si>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</si>
  <si>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</si>
  <si>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</si>
  <si>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</si>
  <si>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</si>
  <si>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</si>
  <si>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</si>
  <si>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</si>
  <si>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</si>
  <si>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</si>
  <si>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</si>
  <si>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</si>
  <si>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</si>
  <si>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</si>
  <si>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</si>
  <si>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</si>
  <si>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</si>
  <si>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</si>
  <si>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</si>
  <si>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</si>
  <si>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</si>
  <si>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</si>
  <si>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</si>
  <si>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</si>
  <si>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</si>
  <si>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</si>
  <si>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</si>
  <si>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</si>
  <si>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</si>
  <si>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</si>
  <si>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</si>
  <si>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</si>
  <si>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</si>
  <si>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</si>
  <si>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</si>
  <si>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</si>
  <si>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</si>
  <si>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</si>
  <si>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</si>
  <si>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</si>
  <si>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</si>
  <si>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</si>
  <si>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</si>
  <si>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</si>
  <si>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</si>
  <si>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</si>
  <si>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</si>
  <si>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</si>
  <si>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</si>
  <si>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</si>
  <si>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</si>
  <si>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</si>
  <si>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</si>
  <si>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</si>
  <si>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</si>
  <si>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</si>
  <si>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</si>
  <si>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</si>
  <si>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</si>
  <si>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</si>
  <si>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</si>
  <si>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</si>
  <si>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</si>
  <si>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</si>
  <si>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</si>
  <si>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</si>
  <si>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</si>
  <si>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</si>
  <si>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</si>
  <si>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</si>
  <si>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</si>
  <si>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</si>
  <si>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</si>
  <si>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</si>
  <si>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</si>
  <si>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</si>
  <si>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</si>
  <si>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</si>
  <si>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</si>
  <si>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</si>
  <si>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</si>
  <si>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</si>
  <si>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</si>
  <si>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</si>
  <si>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</si>
  <si>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</si>
  <si>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</si>
  <si>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</si>
  <si>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</si>
  <si>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</si>
  <si>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</si>
  <si>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</si>
  <si>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</si>
  <si>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</si>
  <si>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</si>
  <si>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</si>
  <si>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</si>
  <si>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</si>
  <si>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</si>
  <si>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</si>
  <si>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</si>
  <si>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</si>
  <si>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</si>
  <si>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</si>
  <si>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</si>
  <si>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</si>
  <si>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</si>
  <si>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</si>
  <si>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</si>
  <si>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</si>
  <si>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</si>
  <si>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</si>
  <si>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</si>
  <si>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</si>
  <si>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</si>
  <si>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</si>
  <si>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</si>
  <si>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</si>
  <si>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</si>
  <si>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</si>
  <si>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</si>
  <si>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</si>
  <si>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</si>
  <si>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</si>
  <si>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</si>
  <si>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</si>
  <si>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</si>
  <si>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</si>
  <si>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</si>
  <si>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</si>
  <si>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</si>
  <si>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</si>
  <si>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</si>
  <si>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</si>
  <si>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</si>
  <si>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</si>
  <si>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</si>
  <si>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</si>
  <si>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</si>
  <si>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</si>
  <si>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</si>
  <si>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</si>
  <si>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</si>
  <si>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</si>
  <si>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</si>
  <si>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</si>
  <si>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</si>
  <si>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</si>
  <si>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</si>
  <si>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</si>
  <si>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</si>
  <si>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</si>
  <si>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</si>
  <si>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</si>
  <si>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</si>
  <si>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</si>
  <si>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</si>
  <si>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</si>
  <si>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</si>
  <si>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</si>
  <si>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</si>
  <si>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</si>
  <si>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</si>
  <si>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</si>
  <si>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</si>
  <si>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</si>
  <si>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</si>
  <si>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</si>
  <si>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</si>
  <si>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</si>
  <si>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</si>
  <si>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</si>
  <si>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</si>
  <si>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</si>
  <si>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</si>
  <si>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</si>
  <si>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</si>
  <si>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</si>
  <si>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</si>
  <si>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</si>
  <si>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</si>
  <si>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</si>
  <si>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</si>
  <si>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</si>
  <si>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</si>
  <si>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</si>
  <si>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</si>
  <si>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</si>
  <si>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</si>
  <si>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</si>
  <si>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</si>
  <si>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</si>
  <si>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</si>
  <si>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</si>
  <si>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</si>
  <si>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</si>
  <si>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</si>
  <si>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</si>
  <si>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</si>
  <si>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</si>
  <si>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</si>
  <si>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</si>
  <si>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</si>
  <si>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</si>
  <si>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</si>
  <si>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</si>
  <si>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</si>
  <si>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</si>
  <si>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</si>
  <si>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</si>
  <si>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</si>
  <si>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</si>
  <si>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</si>
  <si>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</si>
  <si>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</si>
  <si>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</si>
  <si>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</si>
  <si>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</si>
  <si>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</si>
  <si>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</si>
  <si>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</si>
  <si>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</si>
  <si>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</si>
  <si>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</si>
  <si>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</si>
  <si>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</si>
  <si>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</si>
  <si>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</si>
  <si>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</si>
  <si>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</si>
  <si>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</si>
  <si>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</si>
  <si>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</si>
  <si>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</si>
  <si>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</si>
  <si>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</si>
  <si>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</si>
  <si>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</si>
  <si>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</si>
  <si>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</si>
  <si>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</si>
  <si>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</si>
  <si>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</si>
  <si>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</si>
  <si>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</si>
  <si>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</si>
  <si>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</si>
  <si>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</si>
  <si>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</si>
  <si>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</si>
  <si>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</si>
  <si>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</si>
  <si>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</si>
  <si>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</si>
  <si>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</si>
  <si>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</si>
  <si>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</si>
  <si>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</si>
  <si>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</si>
  <si>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</si>
  <si>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</si>
  <si>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</si>
  <si>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</si>
  <si>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</si>
  <si>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</si>
  <si>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</si>
  <si>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</si>
  <si>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</si>
  <si>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</si>
  <si>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</si>
  <si>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</si>
  <si>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</si>
  <si>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</si>
  <si>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</si>
  <si>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</si>
  <si>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</si>
  <si>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</si>
  <si>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</si>
  <si>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</si>
  <si>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</si>
  <si>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</si>
  <si>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</si>
  <si>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</si>
  <si>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</si>
  <si>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</si>
  <si>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</si>
  <si>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</si>
  <si>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</si>
  <si>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</si>
  <si>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</si>
  <si>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</si>
  <si>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</si>
  <si>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</si>
  <si>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</si>
  <si>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</si>
  <si>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</si>
  <si>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</si>
  <si>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</si>
  <si>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</si>
  <si>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</si>
  <si>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</si>
  <si>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</si>
  <si>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</si>
  <si>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</si>
  <si>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</si>
  <si>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</si>
  <si>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</si>
  <si>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</si>
  <si>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</si>
  <si>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</si>
  <si>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</si>
  <si>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</si>
  <si>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</si>
  <si>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</si>
  <si>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</si>
  <si>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</si>
  <si>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</si>
  <si>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</si>
  <si>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</si>
  <si>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</si>
  <si>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</si>
  <si>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</si>
  <si>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</si>
  <si>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</si>
  <si>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</si>
  <si>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</si>
  <si>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</si>
  <si>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</si>
  <si>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</si>
  <si>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</si>
  <si>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</si>
  <si>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</si>
  <si>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</si>
  <si>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</si>
  <si>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</si>
  <si>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</si>
  <si>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</si>
  <si>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</si>
  <si>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</si>
  <si>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</si>
  <si>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</si>
  <si>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</si>
  <si>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</si>
  <si>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</si>
  <si>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</si>
  <si>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</si>
  <si>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</si>
  <si>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</si>
  <si>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</si>
  <si>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</si>
  <si>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</si>
  <si>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</si>
  <si>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</si>
  <si>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</si>
  <si>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</si>
  <si>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</si>
  <si>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</si>
  <si>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</si>
  <si>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</si>
  <si>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</si>
  <si>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</si>
  <si>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</si>
  <si>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</si>
  <si>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</si>
  <si>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</si>
  <si>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</si>
  <si>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</si>
  <si>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</si>
  <si>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</si>
  <si>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</si>
  <si>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</si>
  <si>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</si>
  <si>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</si>
  <si>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</si>
  <si>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</si>
  <si>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</si>
  <si>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</si>
  <si>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</si>
  <si>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</si>
  <si>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</si>
  <si>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</si>
  <si>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</si>
  <si>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</si>
  <si>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</si>
  <si>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</si>
  <si>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</si>
  <si>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</si>
  <si>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</si>
  <si>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</si>
  <si>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</si>
  <si>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</si>
  <si>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</si>
  <si>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</si>
  <si>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</si>
  <si>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</si>
  <si>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</si>
  <si>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</si>
  <si>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</si>
  <si>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</si>
  <si>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</si>
  <si>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</si>
  <si>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</si>
  <si>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</si>
  <si>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</si>
  <si>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</si>
  <si>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</si>
  <si>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</si>
  <si>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</si>
  <si>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</si>
  <si>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</si>
  <si>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</si>
  <si>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</si>
  <si>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</si>
  <si>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</si>
  <si>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</si>
  <si>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</si>
  <si>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</si>
  <si>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</si>
  <si>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</si>
  <si>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</si>
  <si>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</si>
  <si>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</si>
  <si>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</si>
  <si>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</si>
  <si>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</si>
  <si>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</si>
  <si>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</si>
  <si>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</si>
  <si>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</si>
  <si>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</si>
  <si>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</si>
  <si>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</si>
  <si>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</si>
  <si>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</si>
  <si>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</si>
  <si>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</si>
  <si>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</si>
  <si>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</si>
  <si>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</si>
  <si>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</si>
  <si>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</si>
  <si>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</si>
  <si>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</si>
  <si>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</si>
  <si>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</si>
  <si>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</si>
  <si>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</si>
  <si>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</si>
  <si>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</si>
  <si>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</si>
  <si>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</si>
  <si>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</si>
  <si>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</si>
  <si>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</si>
  <si>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</si>
  <si>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</si>
  <si>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</si>
  <si>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</si>
  <si>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</si>
  <si>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</si>
  <si>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</si>
  <si>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</si>
  <si>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</si>
  <si>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</si>
  <si>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</si>
  <si>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</si>
  <si>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</si>
  <si>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</si>
  <si>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</si>
  <si>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</si>
  <si>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</si>
  <si>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</si>
  <si>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</si>
  <si>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</si>
  <si>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</si>
  <si>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</si>
  <si>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</si>
  <si>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</si>
  <si>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</si>
  <si>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</si>
  <si>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</si>
  <si>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</si>
  <si>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</si>
  <si>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</si>
  <si>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</si>
  <si>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</si>
  <si>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</si>
  <si>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</si>
  <si>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</si>
  <si>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</si>
  <si>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</si>
  <si>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</si>
  <si>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</si>
  <si>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</si>
  <si>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</si>
  <si>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</si>
  <si>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</si>
  <si>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</si>
  <si>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</si>
  <si>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</si>
  <si>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</si>
  <si>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</si>
  <si>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</si>
  <si>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</si>
  <si>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</si>
  <si>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</si>
  <si>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</si>
  <si>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</si>
  <si>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</si>
  <si>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</si>
  <si>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</si>
  <si>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</si>
  <si>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</si>
  <si>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</si>
  <si>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</si>
  <si>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</si>
  <si>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</si>
  <si>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</si>
  <si>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</si>
  <si>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</si>
  <si>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</si>
  <si>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</si>
  <si>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</si>
  <si>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</si>
  <si>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</si>
  <si>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</si>
  <si>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</si>
  <si>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</si>
  <si>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</si>
  <si>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</si>
  <si>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</si>
  <si>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</si>
  <si>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</si>
  <si>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</si>
  <si>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</si>
  <si>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</si>
  <si>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</si>
  <si>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</si>
  <si>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</si>
  <si>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</si>
  <si>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</si>
  <si>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</si>
  <si>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</si>
  <si>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</si>
  <si>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</si>
  <si>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</si>
  <si>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</si>
  <si>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</si>
  <si>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</si>
  <si>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</si>
  <si>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</si>
  <si>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</si>
  <si>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</si>
  <si>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</si>
  <si>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</si>
  <si>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</si>
  <si>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</si>
  <si>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</si>
  <si>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</si>
  <si>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</si>
  <si>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</si>
  <si>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</si>
  <si>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</si>
  <si>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</si>
  <si>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</si>
  <si>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</si>
  <si>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</si>
  <si>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</si>
  <si>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</si>
  <si>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</si>
  <si>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</si>
  <si>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</si>
  <si>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</si>
  <si>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</si>
  <si>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</si>
  <si>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</si>
  <si>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</si>
  <si>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</si>
  <si>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</si>
  <si>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</si>
  <si>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</si>
  <si>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</si>
  <si>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</si>
  <si>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</si>
  <si>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</si>
  <si>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</si>
  <si>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</si>
  <si>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</si>
  <si>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</si>
  <si>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</si>
  <si>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</si>
  <si>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</si>
  <si>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</si>
  <si>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</si>
  <si>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</si>
  <si>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</si>
  <si>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</si>
  <si>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</si>
  <si>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</si>
  <si>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</si>
  <si>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</si>
  <si>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</si>
  <si>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</si>
  <si>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</si>
  <si>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</si>
  <si>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</si>
  <si>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</si>
  <si>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</si>
  <si>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</si>
  <si>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</si>
  <si>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</si>
  <si>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</si>
  <si>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</si>
  <si>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</si>
  <si>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</si>
  <si>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</si>
  <si>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</si>
  <si>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</si>
  <si>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</si>
  <si>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</si>
  <si>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</si>
  <si>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</si>
  <si>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</si>
  <si>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</si>
  <si>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</si>
  <si>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</si>
  <si>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</si>
  <si>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</si>
  <si>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</si>
  <si>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</si>
  <si>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</si>
  <si>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</si>
  <si>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</si>
  <si>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</si>
  <si>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</si>
  <si>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</si>
  <si>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</si>
  <si>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</si>
  <si>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</si>
  <si>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</si>
  <si>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</si>
  <si>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</si>
  <si>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</si>
  <si>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</si>
  <si>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</si>
  <si>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</si>
  <si>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</si>
  <si>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</si>
  <si>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</si>
  <si>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</si>
  <si>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</si>
  <si>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</si>
  <si>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</si>
  <si>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</si>
  <si>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</si>
  <si>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</si>
  <si>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</si>
  <si>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</si>
  <si>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</si>
  <si>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</si>
  <si>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</si>
  <si>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</si>
  <si>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</si>
  <si>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</si>
  <si>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</si>
  <si>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</si>
  <si>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</si>
  <si>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</si>
  <si>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</si>
  <si>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</si>
  <si>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</si>
  <si>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</si>
  <si>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</si>
  <si>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</si>
  <si>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</si>
  <si>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</si>
  <si>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</si>
  <si>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</si>
  <si>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</si>
  <si>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</si>
  <si>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</si>
  <si>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</si>
  <si>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</si>
  <si>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</si>
  <si>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</si>
  <si>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</si>
  <si>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</si>
  <si>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</si>
  <si>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</si>
  <si>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</si>
  <si>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</si>
  <si>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</si>
  <si>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</si>
  <si>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</si>
  <si>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</si>
  <si>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</si>
  <si>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</si>
  <si>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</si>
  <si>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</si>
  <si>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</si>
  <si>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</si>
  <si>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</si>
  <si>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</si>
  <si>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</si>
  <si>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</si>
  <si>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</si>
  <si>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</si>
  <si>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</si>
  <si>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</si>
  <si>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</si>
  <si>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</si>
  <si>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</si>
  <si>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</si>
  <si>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</si>
  <si>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</si>
  <si>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</si>
  <si>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</si>
  <si>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</si>
  <si>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</si>
  <si>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</si>
  <si>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</si>
  <si>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</si>
  <si>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</si>
  <si>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</si>
  <si>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</si>
  <si>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</si>
  <si>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</si>
  <si>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</si>
  <si>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</si>
  <si>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</si>
  <si>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</si>
  <si>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</si>
  <si>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</si>
  <si>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</si>
  <si>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</si>
  <si>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</si>
  <si>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</si>
  <si>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</si>
  <si>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</si>
  <si>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</si>
  <si>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</si>
  <si>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</si>
  <si>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</si>
  <si>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</si>
  <si>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</si>
  <si>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</si>
  <si>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</si>
  <si>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</si>
  <si>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</si>
  <si>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</si>
  <si>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</si>
  <si>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</si>
  <si>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</si>
  <si>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</si>
  <si>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</si>
  <si>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</si>
  <si>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</si>
  <si>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</si>
  <si>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</si>
  <si>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</si>
  <si>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</si>
  <si>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</si>
  <si>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</si>
  <si>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</si>
  <si>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</si>
  <si>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</si>
  <si>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</si>
  <si>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</si>
  <si>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</si>
  <si>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</si>
  <si>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</si>
  <si>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</si>
  <si>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</si>
  <si>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</si>
  <si>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</si>
  <si>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</si>
  <si>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</si>
  <si>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</si>
  <si>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</si>
  <si>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</si>
  <si>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</si>
  <si>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</si>
  <si>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</si>
  <si>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</si>
  <si>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</si>
  <si>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</si>
  <si>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</si>
  <si>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</si>
  <si>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</si>
  <si>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</si>
  <si>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</si>
  <si>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</si>
  <si>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</si>
  <si>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</si>
  <si>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</si>
  <si>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</si>
  <si>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</si>
  <si>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</si>
  <si>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</si>
  <si>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</si>
  <si>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</si>
  <si>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</si>
  <si>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</si>
  <si>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</si>
  <si>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</si>
  <si>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</si>
  <si>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</si>
  <si>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</si>
  <si>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</si>
  <si>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</si>
  <si>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</si>
  <si>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</si>
  <si>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</si>
  <si>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</si>
  <si>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</si>
  <si>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</si>
  <si>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</si>
  <si>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</si>
  <si>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</si>
  <si>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</si>
  <si>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</si>
  <si>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</si>
  <si>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</si>
  <si>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</si>
  <si>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</si>
  <si>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</si>
  <si>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</si>
  <si>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</si>
  <si>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</si>
  <si>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</si>
  <si>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</si>
  <si>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</si>
  <si>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</si>
  <si>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</si>
  <si>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</si>
  <si>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</si>
  <si>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</si>
  <si>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</si>
  <si>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</si>
  <si>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</si>
  <si>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</si>
  <si>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</si>
  <si>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</si>
  <si>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</si>
  <si>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</si>
  <si>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</si>
  <si>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</si>
  <si>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</si>
  <si>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</si>
  <si>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</si>
  <si>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</si>
  <si>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</si>
  <si>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</si>
  <si>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</si>
  <si>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</si>
  <si>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</si>
  <si>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</si>
  <si>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</si>
  <si>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</si>
  <si>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</si>
  <si>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</si>
  <si>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</si>
  <si>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</si>
  <si>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</si>
  <si>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</si>
  <si>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</si>
  <si>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</si>
  <si>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</si>
  <si>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</si>
  <si>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</si>
  <si>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</si>
  <si>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</si>
  <si>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</si>
  <si>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</si>
  <si>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</si>
  <si>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</si>
  <si>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</si>
  <si>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</si>
  <si>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</si>
  <si>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</si>
  <si>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</si>
  <si>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</si>
  <si>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</si>
  <si>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</si>
  <si>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</si>
  <si>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</si>
  <si>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</si>
  <si>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</si>
  <si>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</si>
  <si>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</si>
  <si>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</si>
  <si>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</si>
  <si>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</si>
  <si>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</si>
  <si>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</si>
  <si>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</si>
  <si>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</si>
  <si>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</si>
  <si>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</si>
  <si>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</si>
  <si>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</si>
  <si>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</si>
  <si>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</si>
  <si>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</si>
  <si>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</si>
  <si>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</si>
  <si>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</si>
  <si>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</si>
  <si>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</si>
  <si>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</si>
  <si>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</si>
  <si>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</si>
  <si>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</si>
  <si>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</si>
  <si>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</si>
  <si>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</si>
  <si>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</si>
  <si>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</si>
  <si>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</si>
  <si>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</si>
  <si>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</si>
  <si>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</si>
  <si>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</si>
  <si>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</si>
  <si>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</si>
  <si>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</si>
  <si>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</si>
  <si>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</si>
  <si>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</si>
  <si>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</si>
  <si>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</si>
  <si>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</si>
  <si>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</si>
  <si>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</si>
  <si>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</si>
  <si>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</si>
  <si>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</si>
  <si>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</si>
  <si>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</si>
  <si>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</si>
  <si>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</si>
  <si>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</si>
  <si>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</si>
  <si>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</si>
  <si>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</si>
  <si>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</si>
  <si>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</si>
  <si>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</si>
  <si>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</si>
  <si>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</si>
  <si>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</si>
  <si>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</si>
  <si>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</si>
  <si>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</si>
  <si>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</si>
  <si>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</si>
  <si>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</si>
  <si>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</si>
  <si>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</si>
  <si>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</si>
  <si>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</si>
  <si>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</si>
  <si>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</si>
  <si>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</si>
  <si>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</si>
  <si>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</si>
  <si>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</si>
  <si>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</si>
  <si>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</si>
  <si>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</si>
  <si>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</si>
  <si>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</si>
  <si>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</si>
  <si>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</si>
  <si>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</si>
  <si>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</si>
  <si>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</si>
  <si>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</si>
  <si>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</si>
  <si>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</si>
  <si>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</si>
  <si>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</si>
  <si>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</si>
  <si>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</si>
  <si>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</si>
  <si>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</si>
  <si>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</si>
  <si>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</si>
  <si>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</si>
  <si>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</si>
  <si>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</si>
  <si>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</si>
  <si>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</si>
  <si>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</si>
  <si>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</si>
  <si>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</si>
  <si>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</si>
  <si>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</si>
  <si>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</si>
  <si>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</si>
  <si>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</si>
  <si>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</si>
  <si>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</si>
  <si>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</si>
  <si>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</si>
  <si>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</si>
  <si>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</si>
  <si>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</si>
  <si>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</si>
  <si>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</si>
  <si>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</si>
  <si>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</si>
  <si>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</si>
  <si>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</si>
  <si>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</si>
  <si>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</si>
  <si>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</si>
  <si>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</si>
  <si>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</si>
  <si>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</si>
  <si>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</si>
  <si>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</si>
  <si>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</si>
  <si>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</si>
  <si>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</si>
  <si>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</si>
  <si>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</si>
  <si>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</si>
  <si>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</si>
  <si>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</si>
  <si>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</si>
  <si>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</si>
  <si>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</si>
  <si>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</si>
  <si>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</si>
  <si>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</si>
  <si>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</si>
  <si>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</si>
  <si>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</si>
  <si>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</si>
  <si>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</si>
  <si>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</si>
  <si>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</si>
  <si>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</si>
  <si>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</si>
  <si>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</si>
  <si>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</si>
  <si>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</si>
  <si>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</si>
  <si>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</si>
  <si>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</si>
  <si>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</si>
  <si>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</si>
  <si>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</si>
  <si>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</si>
  <si>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</si>
  <si>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</si>
  <si>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</si>
  <si>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</si>
  <si>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</si>
  <si>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</si>
  <si>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</si>
  <si>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</si>
  <si>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</si>
  <si>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</si>
  <si>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</si>
  <si>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</si>
  <si>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</si>
  <si>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</si>
  <si>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</si>
  <si>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</si>
  <si>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</si>
  <si>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</si>
  <si>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</si>
  <si>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</si>
  <si>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</si>
  <si>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</si>
  <si>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</si>
  <si>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</si>
  <si>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</si>
  <si>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</si>
  <si>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</si>
  <si>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</si>
  <si>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</si>
  <si>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</si>
  <si>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</si>
  <si>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</si>
  <si>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</si>
  <si>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</si>
  <si>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</si>
  <si>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</si>
  <si>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</si>
  <si>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</si>
  <si>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</si>
  <si>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</si>
  <si>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</si>
  <si>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</si>
  <si>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</si>
  <si>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</si>
  <si>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</si>
  <si>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</si>
  <si>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</si>
  <si>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</si>
  <si>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</si>
  <si>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</si>
  <si>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</si>
  <si>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</si>
  <si>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</si>
  <si>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</si>
  <si>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</si>
  <si>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</si>
  <si>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</si>
  <si>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</si>
  <si>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</si>
  <si>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</si>
  <si>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</si>
  <si>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</si>
  <si>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</si>
  <si>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</si>
  <si>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</si>
  <si>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</si>
  <si>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</si>
  <si>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</si>
  <si>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</si>
  <si>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</si>
  <si>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</si>
  <si>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</si>
  <si>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</si>
  <si>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</si>
  <si>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</si>
  <si>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</si>
  <si>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</si>
  <si>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</si>
  <si>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</si>
  <si>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</si>
  <si>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</si>
  <si>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</si>
  <si>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</si>
  <si>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</si>
  <si>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</si>
  <si>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</si>
  <si>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</si>
  <si>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</si>
  <si>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</si>
  <si>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</si>
  <si>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</si>
  <si>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</si>
  <si>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</si>
  <si>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</si>
  <si>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</si>
  <si>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</si>
  <si>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</si>
  <si>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</si>
  <si>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</si>
  <si>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</si>
  <si>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</si>
  <si>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</si>
  <si>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</si>
  <si>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</si>
  <si>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</si>
  <si>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</si>
  <si>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</si>
  <si>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</si>
  <si>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</si>
  <si>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</si>
  <si>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</si>
  <si>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</si>
  <si>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</si>
  <si>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</si>
  <si>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</si>
  <si>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</si>
  <si>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</si>
  <si>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</si>
  <si>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</si>
  <si>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</si>
  <si>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</si>
  <si>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</si>
  <si>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</si>
  <si>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</si>
  <si>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</si>
  <si>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</si>
  <si>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</si>
  <si>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</si>
  <si>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</si>
  <si>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</si>
  <si>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</si>
  <si>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</si>
  <si>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</si>
  <si>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</si>
  <si>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</si>
  <si>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</si>
  <si>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</si>
  <si>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</si>
  <si>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</si>
  <si>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</si>
  <si>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</si>
  <si>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</si>
  <si>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</si>
  <si>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</si>
  <si>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</si>
  <si>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</si>
  <si>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</si>
  <si>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</si>
  <si>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</si>
  <si>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</si>
  <si>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</si>
  <si>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</si>
  <si>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</si>
  <si>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</si>
  <si>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</si>
  <si>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</si>
  <si>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</si>
  <si>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</si>
  <si>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</si>
  <si>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</si>
  <si>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</si>
  <si>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</si>
  <si>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</si>
  <si>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</si>
  <si>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</si>
  <si>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</si>
  <si>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</si>
  <si>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</si>
  <si>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</si>
  <si>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</si>
  <si>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</si>
  <si>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</si>
  <si>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</si>
  <si>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</si>
  <si>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</si>
  <si>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</si>
  <si>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</si>
  <si>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</si>
  <si>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</si>
  <si>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</si>
  <si>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</si>
  <si>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</si>
  <si>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</si>
  <si>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</si>
  <si>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</si>
  <si>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</si>
  <si>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</si>
  <si>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</si>
  <si>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</si>
  <si>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</si>
  <si>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</si>
  <si>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</si>
  <si>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</si>
  <si>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</si>
  <si>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</si>
  <si>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</si>
  <si>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</si>
  <si>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</si>
  <si>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</si>
  <si>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</si>
  <si>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</si>
  <si>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</si>
  <si>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</si>
  <si>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</si>
  <si>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</si>
  <si>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</si>
  <si>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</si>
  <si>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</si>
  <si>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</si>
  <si>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</si>
  <si>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</si>
  <si>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</si>
  <si>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</si>
  <si>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</si>
  <si>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</si>
  <si>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</si>
  <si>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</si>
  <si>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</si>
  <si>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</si>
  <si>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</si>
  <si>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</si>
  <si>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</si>
  <si>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</si>
  <si>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</si>
  <si>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</si>
  <si>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</si>
  <si>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</si>
  <si>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</si>
  <si>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</si>
  <si>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</si>
  <si>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</si>
  <si>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</si>
  <si>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</si>
  <si>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</si>
  <si>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</si>
  <si>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</si>
  <si>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</si>
  <si>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</si>
  <si>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</si>
  <si>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</si>
  <si>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</si>
  <si>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</si>
  <si>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</si>
  <si>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</si>
  <si>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</si>
  <si>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</si>
  <si>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</si>
  <si>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</si>
  <si>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</si>
  <si>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</si>
  <si>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</si>
  <si>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</si>
  <si>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</si>
  <si>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</si>
  <si>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</si>
  <si>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</si>
  <si>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</si>
  <si>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</si>
  <si>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</si>
  <si>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</si>
  <si>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</si>
  <si>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</si>
  <si>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</si>
  <si>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</si>
  <si>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</si>
  <si>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</si>
  <si>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</si>
  <si>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</si>
  <si>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</si>
  <si>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</si>
  <si>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</si>
  <si>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</si>
  <si>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</si>
  <si>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</si>
  <si>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</si>
  <si>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</si>
  <si>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</si>
  <si>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</si>
  <si>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</si>
  <si>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</si>
  <si>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</si>
  <si>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</si>
  <si>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</si>
  <si>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</si>
  <si>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</si>
  <si>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</si>
  <si>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</si>
  <si>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</si>
  <si>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</si>
  <si>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</si>
  <si>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</si>
  <si>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</si>
  <si>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</si>
  <si>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</si>
  <si>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</si>
  <si>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</si>
  <si>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</si>
  <si>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</si>
  <si>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</si>
  <si>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</si>
  <si>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</si>
  <si>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</si>
  <si>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</si>
  <si>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</si>
  <si>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</si>
  <si>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</si>
  <si>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</si>
  <si>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</si>
  <si>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</si>
  <si>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</si>
  <si>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</si>
  <si>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</si>
  <si>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</si>
  <si>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</si>
  <si>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</si>
  <si>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</si>
  <si>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</si>
  <si>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</si>
  <si>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</si>
  <si>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</si>
  <si>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</si>
  <si>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</si>
  <si>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</si>
  <si>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</si>
  <si>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</si>
  <si>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</si>
  <si>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</si>
  <si>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</si>
  <si>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</si>
  <si>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</si>
  <si>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</si>
  <si>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</si>
  <si>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</si>
  <si>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</si>
  <si>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</si>
  <si>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</si>
  <si>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</si>
  <si>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</si>
  <si>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</si>
  <si>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</si>
  <si>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</si>
  <si>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</si>
  <si>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</si>
  <si>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</si>
  <si>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</si>
  <si>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</si>
  <si>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</si>
  <si>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</si>
  <si>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</si>
  <si>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</si>
  <si>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</si>
  <si>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</si>
  <si>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</si>
  <si>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</si>
  <si>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</si>
  <si>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</si>
  <si>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</si>
  <si>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</si>
  <si>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</si>
  <si>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</si>
  <si>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</si>
  <si>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</si>
  <si>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</si>
  <si>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</si>
  <si>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</si>
  <si>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</si>
  <si>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</si>
  <si>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</si>
  <si>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</si>
  <si>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</si>
  <si>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</si>
  <si>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</si>
  <si>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</si>
  <si>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</si>
  <si>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</si>
  <si>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</si>
  <si>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</si>
  <si>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</si>
  <si>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</si>
  <si>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</si>
  <si>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</si>
  <si>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</si>
  <si>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</si>
  <si>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</si>
  <si>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</si>
  <si>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</si>
  <si>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</si>
  <si>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</si>
  <si>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</si>
  <si>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</si>
  <si>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</si>
  <si>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</si>
  <si>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</si>
  <si>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</si>
  <si>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</si>
  <si>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</si>
  <si>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</si>
  <si>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</si>
  <si>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</si>
  <si>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</si>
  <si>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</si>
  <si>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</si>
  <si>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</si>
  <si>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</si>
  <si>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</si>
  <si>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</si>
  <si>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</si>
  <si>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</si>
  <si>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</si>
  <si>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</si>
  <si>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</si>
  <si>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</si>
  <si>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</si>
  <si>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</si>
  <si>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</si>
  <si>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</si>
  <si>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</si>
  <si>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</si>
  <si>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</si>
  <si>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</si>
  <si>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</si>
  <si>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</si>
  <si>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</si>
  <si>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</si>
  <si>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</si>
  <si>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</si>
  <si>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</si>
  <si>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</si>
  <si>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</si>
  <si>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</si>
  <si>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</si>
  <si>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</si>
  <si>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</si>
  <si>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</si>
  <si>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</si>
  <si>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</si>
  <si>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</si>
  <si>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</si>
  <si>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</si>
  <si>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</si>
  <si>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</si>
  <si>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</si>
  <si>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</si>
  <si>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</si>
  <si>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</si>
  <si>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</si>
  <si>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</si>
  <si>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</si>
  <si>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</si>
  <si>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</si>
  <si>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</si>
  <si>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</si>
  <si>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</si>
  <si>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</si>
  <si>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</si>
  <si>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</si>
  <si>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</si>
  <si>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</si>
  <si>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</si>
  <si>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</si>
  <si>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</si>
  <si>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</si>
  <si>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</si>
  <si>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</si>
  <si>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</si>
  <si>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</si>
  <si>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</si>
  <si>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</si>
  <si>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</si>
  <si>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</si>
  <si>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</si>
  <si>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</si>
  <si>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</si>
  <si>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</si>
  <si>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</si>
  <si>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</si>
  <si>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</si>
  <si>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</si>
  <si>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</si>
  <si>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</si>
  <si>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</si>
  <si>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</si>
  <si>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</si>
  <si>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</si>
  <si>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</si>
  <si>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</si>
  <si>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</si>
  <si>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</si>
  <si>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</si>
  <si>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</si>
  <si>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</si>
  <si>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</si>
  <si>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</si>
  <si>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</si>
  <si>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</si>
  <si>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</si>
  <si>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</si>
  <si>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</si>
  <si>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</si>
  <si>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</si>
  <si>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</si>
  <si>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</si>
  <si>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</si>
  <si>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</si>
  <si>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</si>
  <si>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</si>
  <si>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</si>
  <si>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</si>
  <si>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</si>
  <si>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</si>
  <si>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</si>
  <si>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</si>
  <si>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</si>
  <si>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</si>
  <si>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</si>
  <si>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</si>
  <si>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</si>
  <si>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</si>
  <si>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</si>
  <si>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</si>
  <si>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</si>
  <si>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</si>
  <si>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</si>
  <si>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</si>
  <si>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</si>
  <si>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</si>
  <si>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</si>
  <si>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</si>
  <si>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</si>
  <si>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</si>
  <si>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</si>
  <si>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</si>
  <si>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</si>
  <si>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</si>
  <si>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</si>
  <si>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</si>
  <si>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</si>
  <si>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</si>
  <si>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</si>
  <si>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</si>
  <si>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</si>
  <si>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</si>
  <si>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</si>
  <si>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</si>
  <si>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</si>
  <si>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</si>
  <si>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</si>
  <si>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</si>
  <si>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</si>
  <si>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</si>
  <si>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</si>
  <si>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</si>
  <si>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</si>
  <si>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</si>
  <si>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</si>
  <si>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</si>
  <si>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</si>
  <si>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</si>
  <si>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</si>
  <si>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</si>
  <si>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</si>
  <si>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</si>
  <si>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</si>
  <si>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</si>
  <si>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</si>
  <si>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</si>
  <si>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</si>
  <si>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</si>
  <si>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</si>
  <si>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</si>
  <si>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</si>
  <si>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</si>
  <si>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</si>
  <si>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</si>
  <si>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</si>
  <si>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</si>
  <si>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</si>
  <si>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</si>
  <si>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</si>
  <si>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</si>
  <si>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</si>
  <si>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</si>
  <si>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</si>
  <si>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</si>
  <si>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</si>
  <si>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</si>
  <si>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</si>
  <si>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</si>
  <si>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</si>
  <si>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</si>
  <si>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</si>
  <si>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</si>
  <si>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</si>
  <si>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</si>
  <si>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</si>
  <si>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</si>
  <si>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</si>
  <si>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</si>
  <si>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</si>
  <si>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</si>
  <si>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</si>
  <si>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</si>
  <si>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</si>
  <si>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</si>
  <si>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</si>
  <si>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</si>
  <si>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</si>
  <si>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</si>
  <si>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</si>
  <si>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</si>
  <si>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</si>
  <si>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</si>
  <si>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</si>
  <si>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</si>
  <si>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</si>
  <si>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</si>
  <si>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</si>
  <si>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</si>
  <si>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</si>
  <si>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</si>
  <si>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</si>
  <si>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</si>
  <si>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</si>
  <si>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</si>
  <si>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</si>
  <si>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</si>
  <si>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</si>
  <si>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</si>
  <si>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</si>
  <si>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</si>
  <si>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</si>
  <si>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</si>
  <si>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</si>
  <si>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</si>
  <si>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</si>
  <si>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</si>
  <si>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</si>
  <si>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</si>
  <si>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</si>
  <si>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</si>
  <si>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</si>
  <si>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</si>
  <si>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</si>
  <si>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</si>
  <si>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</si>
  <si>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</si>
  <si>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</si>
  <si>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</si>
  <si>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</si>
  <si>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</si>
  <si>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</si>
  <si>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</si>
  <si>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</si>
  <si>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</si>
  <si>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</si>
  <si>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</si>
  <si>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</si>
  <si>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</si>
  <si>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</si>
  <si>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</si>
  <si>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</si>
  <si>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</si>
  <si>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</si>
  <si>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</si>
  <si>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</si>
  <si>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</si>
  <si>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</si>
  <si>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</si>
  <si>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</si>
  <si>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</si>
  <si>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</si>
  <si>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</si>
  <si>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</si>
  <si>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</si>
  <si>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</si>
  <si>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</si>
  <si>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</si>
  <si>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</si>
  <si>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</si>
  <si>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</si>
  <si>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</si>
  <si>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</si>
  <si>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</si>
  <si>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</si>
  <si>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</si>
  <si>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</si>
  <si>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</si>
  <si>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</si>
  <si>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</si>
  <si>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</si>
  <si>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</si>
  <si>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</si>
  <si>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</si>
  <si>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</si>
  <si>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</si>
  <si>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</si>
  <si>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</si>
  <si>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</si>
  <si>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</si>
  <si>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</si>
  <si>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</si>
  <si>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</si>
  <si>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</si>
  <si>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</si>
  <si>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</si>
  <si>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</si>
  <si>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</si>
  <si>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</si>
  <si>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</si>
  <si>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</si>
  <si>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</si>
  <si>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</si>
  <si>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</si>
  <si>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</si>
  <si>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</si>
  <si>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</si>
  <si>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</si>
  <si>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</si>
  <si>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</si>
  <si>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</si>
  <si>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</si>
  <si>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</si>
  <si>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</si>
  <si>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</si>
  <si>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</si>
  <si>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</si>
  <si>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</si>
  <si>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</si>
  <si>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</si>
  <si>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</si>
  <si>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</si>
  <si>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</si>
  <si>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</si>
  <si>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</si>
  <si>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</si>
  <si>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</si>
  <si>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</si>
  <si>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</si>
  <si>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</si>
  <si>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</si>
  <si>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</si>
  <si>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</si>
  <si>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</si>
  <si>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</si>
  <si>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</si>
  <si>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</si>
  <si>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</si>
  <si>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</si>
  <si>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</si>
  <si>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</si>
  <si>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</si>
  <si>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</si>
  <si>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</si>
  <si>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</si>
  <si>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</si>
  <si>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</si>
  <si>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</si>
  <si>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</si>
  <si>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</si>
  <si>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</si>
  <si>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</si>
  <si>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</si>
  <si>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</si>
  <si>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</si>
  <si>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</si>
  <si>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</si>
  <si>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</si>
  <si>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</si>
  <si>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</si>
  <si>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</si>
  <si>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</si>
  <si>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</si>
  <si>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</si>
  <si>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</si>
  <si>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</si>
  <si>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</si>
  <si>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</si>
  <si>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</si>
  <si>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</si>
  <si>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</si>
  <si>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</si>
  <si>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</si>
  <si>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</si>
  <si>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</si>
  <si>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</si>
  <si>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</si>
  <si>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</si>
  <si>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</si>
  <si>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</si>
  <si>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</si>
  <si>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</si>
  <si>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</si>
  <si>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</si>
  <si>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</si>
  <si>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</si>
  <si>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</si>
  <si>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</si>
  <si>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</si>
  <si>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</si>
  <si>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</si>
  <si>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</si>
  <si>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</si>
  <si>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</si>
  <si>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</si>
  <si>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</si>
  <si>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</si>
  <si>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</si>
  <si>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</si>
  <si>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</si>
  <si>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</si>
  <si>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</si>
  <si>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</si>
  <si>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</si>
  <si>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</si>
  <si>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</si>
  <si>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</si>
  <si>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</si>
  <si>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</si>
  <si>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</si>
  <si>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</si>
  <si>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</si>
  <si>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</si>
  <si>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</si>
  <si>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</si>
  <si>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</si>
  <si>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</si>
  <si>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</si>
  <si>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</si>
  <si>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</si>
  <si>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</si>
  <si>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</si>
  <si>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</si>
  <si>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</si>
  <si>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</si>
  <si>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</si>
  <si>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</si>
  <si>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</si>
  <si>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</si>
  <si>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</si>
  <si>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</si>
  <si>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</si>
  <si>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</si>
  <si>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</si>
  <si>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</si>
  <si>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</si>
  <si>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</si>
  <si>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</si>
  <si>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</si>
  <si>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</si>
  <si>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</si>
  <si>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</si>
  <si>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</si>
  <si>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</si>
  <si>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</si>
  <si>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</si>
  <si>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</si>
  <si>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</si>
  <si>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</si>
  <si>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</si>
  <si>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</si>
  <si>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</si>
  <si>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</si>
  <si>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</si>
  <si>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</si>
  <si>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</si>
  <si>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</si>
  <si>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</si>
  <si>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</si>
  <si>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</si>
  <si>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</si>
  <si>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</si>
  <si>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</si>
  <si>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</si>
  <si>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</si>
  <si>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</si>
  <si>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</si>
  <si>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</si>
  <si>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</si>
  <si>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</si>
  <si>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</si>
  <si>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</si>
  <si>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</si>
  <si>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</si>
  <si>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</si>
  <si>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</si>
  <si>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</si>
  <si>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</si>
  <si>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</si>
  <si>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</si>
  <si>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</si>
  <si>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</si>
  <si>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</si>
  <si>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</si>
  <si>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</si>
  <si>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</si>
  <si>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</si>
  <si>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</si>
  <si>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</si>
  <si>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</si>
  <si>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</si>
  <si>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</si>
  <si>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</si>
  <si>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</si>
  <si>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</si>
  <si>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</si>
  <si>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</si>
  <si>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</si>
  <si>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</si>
  <si>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</si>
  <si>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</si>
  <si>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</si>
  <si>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</si>
  <si>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</si>
  <si>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</si>
  <si>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</si>
  <si>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</si>
  <si>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</si>
  <si>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</si>
  <si>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</si>
  <si>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</si>
  <si>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</si>
  <si>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</si>
  <si>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</si>
  <si>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</si>
  <si>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</si>
  <si>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</si>
  <si>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</si>
  <si>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</si>
  <si>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</si>
  <si>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</si>
  <si>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</si>
  <si>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</si>
  <si>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</si>
  <si>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</si>
  <si>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</si>
  <si>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</si>
  <si>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</si>
  <si>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</si>
  <si>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</si>
  <si>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</si>
  <si>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</si>
  <si>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</si>
  <si>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</si>
  <si>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</si>
  <si>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</si>
  <si>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</si>
  <si>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</si>
  <si>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</si>
  <si>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</si>
  <si>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</si>
  <si>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</si>
  <si>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</si>
  <si>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</si>
  <si>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</si>
  <si>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</si>
  <si>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</si>
  <si>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</si>
  <si>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</si>
  <si>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</si>
  <si>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</si>
  <si>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</si>
  <si>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</si>
  <si>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</si>
  <si>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</si>
  <si>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</si>
  <si>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</si>
  <si>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</si>
  <si>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</si>
  <si>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</si>
  <si>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</si>
  <si>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</si>
  <si>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</si>
  <si>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</si>
  <si>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</si>
  <si>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</si>
  <si>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</si>
  <si>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</si>
  <si>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</si>
  <si>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</si>
  <si>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</si>
  <si>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</si>
  <si>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</si>
  <si>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</si>
  <si>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</si>
  <si>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</si>
  <si>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</si>
  <si>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</si>
  <si>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</si>
  <si>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</si>
  <si>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</si>
  <si>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</si>
  <si>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</si>
  <si>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</si>
  <si>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</si>
  <si>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</si>
  <si>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</si>
  <si>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</si>
  <si>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</si>
  <si>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</si>
  <si>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</si>
  <si>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</si>
  <si>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</si>
  <si>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</si>
  <si>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</si>
  <si>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</si>
  <si>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</si>
  <si>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</si>
  <si>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</si>
  <si>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</si>
  <si>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</si>
  <si>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</si>
  <si>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</si>
  <si>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</si>
  <si>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</si>
  <si>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</si>
  <si>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</si>
  <si>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</si>
  <si>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</si>
  <si>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</si>
  <si>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</si>
  <si>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</si>
  <si>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</si>
  <si>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</si>
  <si>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</si>
  <si>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</si>
  <si>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</si>
  <si>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</si>
  <si>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</si>
  <si>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</si>
  <si>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</si>
  <si>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</si>
  <si>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</si>
  <si>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</si>
  <si>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</si>
  <si>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</si>
  <si>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</si>
  <si>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</si>
  <si>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</si>
  <si>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</si>
  <si>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</si>
  <si>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</si>
  <si>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</si>
  <si>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</si>
  <si>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</si>
  <si>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</si>
  <si>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</si>
  <si>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</si>
  <si>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</si>
  <si>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</si>
  <si>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</si>
  <si>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</si>
  <si>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</si>
  <si>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</si>
  <si>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</si>
  <si>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</si>
  <si>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</si>
  <si>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</si>
  <si>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</si>
  <si>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</si>
  <si>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</si>
  <si>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</si>
  <si>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</si>
  <si>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</si>
  <si>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</si>
  <si>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</si>
  <si>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</si>
  <si>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</si>
  <si>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</si>
  <si>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</si>
  <si>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</si>
  <si>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</si>
  <si>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</si>
  <si>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</si>
  <si>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</si>
  <si>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</si>
  <si>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</si>
  <si>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</si>
  <si>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</si>
  <si>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</si>
  <si>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</si>
  <si>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</si>
  <si>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</si>
  <si>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</si>
  <si>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</si>
  <si>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</si>
  <si>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</si>
  <si>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</si>
  <si>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</si>
  <si>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</si>
  <si>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</si>
  <si>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</si>
  <si>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</si>
  <si>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</si>
  <si>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</si>
  <si>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</si>
  <si>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</si>
  <si>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</si>
  <si>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</si>
  <si>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</si>
  <si>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</si>
  <si>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</si>
  <si>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</si>
  <si>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</si>
  <si>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</si>
  <si>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</si>
  <si>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</si>
  <si>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</si>
  <si>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</si>
  <si>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</si>
  <si>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</si>
  <si>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</si>
  <si>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</si>
  <si>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</si>
  <si>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</si>
  <si>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</si>
  <si>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</si>
  <si>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</si>
  <si>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</si>
  <si>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</si>
  <si>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</si>
  <si>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</si>
  <si>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</si>
  <si>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</si>
  <si>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</si>
  <si>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</si>
  <si>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</si>
  <si>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</si>
  <si>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</si>
  <si>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</si>
  <si>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</si>
  <si>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</si>
  <si>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</si>
  <si>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</si>
  <si>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</si>
  <si>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</si>
  <si>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</si>
  <si>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</si>
  <si>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</si>
  <si>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</si>
  <si>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</si>
  <si>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</si>
  <si>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</si>
  <si>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</si>
  <si>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</si>
  <si>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</si>
  <si>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</si>
  <si>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</si>
  <si>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</si>
  <si>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</si>
  <si>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</si>
  <si>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</si>
  <si>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</si>
  <si>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</si>
  <si>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</si>
  <si>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</si>
  <si>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</si>
  <si>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</si>
  <si>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</si>
  <si>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</si>
  <si>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</si>
  <si>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</si>
  <si>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</si>
  <si>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</si>
  <si>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</si>
  <si>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</si>
  <si>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</si>
  <si>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</si>
  <si>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</si>
  <si>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</si>
  <si>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</si>
  <si>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</si>
  <si>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</si>
  <si>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</si>
  <si>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</si>
  <si>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</si>
  <si>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</si>
  <si>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</si>
  <si>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</si>
  <si>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</si>
  <si>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</si>
  <si>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</si>
  <si>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</si>
  <si>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</si>
  <si>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</si>
  <si>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</si>
  <si>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</si>
  <si>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</si>
  <si>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</si>
  <si>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</si>
  <si>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</si>
  <si>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</si>
  <si>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</si>
  <si>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</si>
  <si>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</si>
  <si>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</si>
  <si>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</si>
  <si>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</si>
  <si>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</si>
  <si>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</si>
  <si>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</si>
  <si>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</si>
  <si>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</si>
  <si>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</si>
  <si>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</si>
  <si>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</si>
  <si>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</si>
  <si>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</si>
  <si>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</si>
  <si>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</si>
  <si>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</si>
  <si>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</si>
  <si>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</si>
  <si>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</si>
  <si>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</si>
  <si>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</si>
  <si>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</si>
  <si>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</si>
  <si>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</si>
  <si>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</si>
  <si>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</si>
  <si>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</si>
  <si>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</si>
  <si>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</si>
  <si>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</si>
  <si>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</si>
  <si>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</si>
  <si>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</si>
  <si>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</si>
  <si>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</si>
  <si>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</si>
  <si>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</si>
  <si>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</si>
  <si>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</si>
  <si>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</si>
  <si>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</si>
  <si>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</si>
  <si>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</si>
  <si>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</si>
  <si>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</si>
  <si>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</si>
  <si>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</si>
  <si>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</si>
  <si>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</si>
  <si>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</si>
  <si>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</si>
  <si>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</si>
  <si>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</si>
  <si>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</si>
  <si>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</si>
  <si>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</si>
  <si>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</si>
  <si>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</si>
  <si>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</si>
  <si>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</si>
  <si>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</si>
  <si>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</si>
  <si>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</si>
  <si>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</si>
  <si>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</si>
  <si>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</si>
  <si>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</si>
  <si>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</si>
  <si>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</si>
  <si>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</si>
  <si>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</si>
  <si>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</si>
  <si>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</si>
  <si>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</si>
  <si>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</si>
  <si>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</si>
  <si>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</si>
  <si>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</si>
  <si>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</si>
  <si>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</si>
  <si>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</si>
  <si>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</si>
  <si>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</si>
  <si>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</si>
  <si>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</si>
  <si>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</si>
  <si>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</si>
  <si>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</si>
  <si>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</si>
  <si>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</si>
  <si>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</si>
  <si>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</si>
  <si>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</si>
  <si>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</si>
  <si>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</si>
  <si>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</si>
  <si>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</si>
  <si>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</si>
  <si>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</si>
  <si>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</si>
  <si>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</si>
  <si>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</si>
  <si>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</si>
  <si>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</si>
  <si>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</si>
  <si>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</si>
  <si>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</si>
  <si>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</si>
  <si>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</si>
  <si>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</si>
  <si>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</si>
  <si>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</si>
  <si>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</si>
  <si>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</si>
  <si>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</si>
  <si>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</si>
  <si>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</si>
  <si>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</si>
  <si>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</si>
  <si>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</si>
  <si>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</si>
  <si>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</si>
  <si>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</si>
  <si>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</si>
  <si>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</si>
  <si>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</si>
  <si>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</si>
  <si>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</si>
  <si>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</si>
  <si>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</si>
  <si>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</si>
  <si>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</si>
  <si>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</si>
  <si>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</si>
  <si>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</si>
  <si>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</si>
  <si>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</si>
  <si>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</si>
  <si>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</si>
  <si>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</si>
  <si>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</si>
  <si>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</si>
  <si>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</si>
  <si>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</si>
  <si>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</si>
  <si>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</si>
  <si>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</si>
  <si>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</si>
  <si>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</si>
  <si>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</si>
  <si>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</si>
  <si>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</si>
  <si>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</si>
  <si>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</si>
  <si>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</si>
  <si>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</si>
  <si>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</si>
  <si>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</si>
  <si>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</si>
  <si>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</si>
  <si>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</si>
  <si>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</si>
  <si>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</si>
  <si>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</si>
  <si>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</si>
  <si>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</si>
  <si>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</si>
  <si>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</si>
  <si>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</si>
  <si>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</si>
  <si>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</si>
  <si>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</si>
  <si>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</si>
  <si>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</si>
  <si>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</si>
  <si>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</si>
  <si>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</si>
  <si>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</si>
  <si>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</si>
  <si>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</si>
  <si>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</si>
  <si>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</si>
  <si>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</si>
  <si>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</si>
  <si>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</si>
  <si>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</si>
  <si>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</si>
  <si>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</si>
  <si>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</si>
  <si>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</si>
  <si>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</si>
  <si>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</si>
  <si>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</si>
  <si>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</si>
  <si>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</si>
  <si>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</si>
  <si>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</si>
  <si>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</si>
  <si>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</si>
  <si>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</si>
  <si>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</si>
  <si>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</si>
  <si>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</si>
  <si>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</si>
  <si>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</si>
  <si>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</si>
  <si>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</si>
  <si>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</si>
  <si>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</si>
  <si>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</si>
  <si>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</si>
  <si>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</si>
  <si>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</si>
  <si>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</si>
  <si>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</si>
  <si>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</si>
  <si>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</si>
  <si>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</si>
  <si>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</si>
  <si>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</si>
  <si>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</si>
  <si>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</si>
  <si>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</si>
  <si>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</si>
  <si>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</si>
  <si>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</si>
  <si>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</si>
  <si>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</si>
  <si>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</si>
  <si>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</si>
  <si>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</si>
  <si>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</si>
  <si>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</si>
  <si>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</si>
  <si>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</si>
  <si>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</si>
  <si>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</si>
  <si>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</si>
  <si>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</si>
  <si>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</si>
  <si>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</si>
  <si>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</si>
  <si>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</si>
  <si>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</si>
  <si>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</si>
  <si>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</si>
  <si>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</si>
  <si>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</si>
  <si>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</si>
  <si>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</si>
  <si>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</si>
  <si>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</si>
  <si>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</si>
  <si>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</si>
  <si>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</si>
  <si>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</si>
  <si>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</si>
  <si>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</si>
  <si>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</si>
  <si>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</si>
  <si>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</si>
  <si>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</si>
  <si>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</si>
  <si>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</si>
  <si>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</si>
  <si>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</si>
  <si>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</si>
  <si>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</si>
  <si>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</si>
  <si>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</si>
  <si>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</si>
  <si>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</si>
  <si>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</si>
  <si>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</si>
  <si>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</si>
  <si>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</si>
  <si>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</si>
  <si>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</si>
  <si>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</si>
  <si>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</si>
  <si>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</si>
  <si>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</si>
  <si>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</si>
  <si>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</si>
  <si>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</si>
  <si>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</si>
  <si>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</si>
  <si>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</si>
  <si>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</si>
  <si>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</si>
  <si>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</si>
  <si>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</si>
  <si>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</si>
  <si>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</si>
  <si>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</si>
  <si>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</si>
  <si>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</si>
  <si>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</si>
  <si>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</si>
  <si>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</si>
  <si>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</si>
  <si>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</si>
  <si>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</si>
  <si>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</si>
  <si>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</si>
  <si>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</si>
  <si>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</si>
  <si>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</si>
  <si>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</si>
  <si>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</si>
  <si>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</si>
  <si>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</si>
  <si>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</si>
  <si>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</si>
  <si>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</si>
  <si>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</si>
  <si>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</si>
  <si>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</si>
  <si>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</si>
  <si>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</si>
  <si>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</si>
  <si>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</si>
  <si>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</si>
  <si>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</si>
  <si>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</si>
  <si>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</si>
  <si>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</si>
  <si>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</si>
  <si>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</si>
  <si>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</si>
  <si>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</si>
  <si>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</si>
  <si>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</si>
  <si>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</si>
  <si>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</si>
  <si>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</si>
  <si>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</si>
  <si>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</si>
  <si>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</si>
  <si>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</si>
  <si>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</si>
  <si>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</si>
  <si>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</si>
  <si>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</si>
  <si>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</si>
  <si>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</si>
  <si>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</si>
  <si>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</si>
  <si>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</si>
  <si>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</si>
  <si>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</si>
  <si>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</si>
  <si>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</si>
  <si>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</si>
  <si>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</si>
  <si>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</si>
  <si>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</si>
  <si>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</si>
  <si>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</si>
  <si>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</si>
  <si>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</si>
  <si>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</si>
  <si>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</si>
  <si>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</si>
  <si>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</si>
  <si>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</si>
  <si>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</si>
  <si>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</si>
  <si>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</si>
  <si>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</si>
  <si>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</si>
  <si>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</si>
  <si>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</si>
  <si>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</si>
  <si>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</si>
  <si>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</si>
  <si>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</si>
  <si>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</si>
  <si>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</si>
  <si>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</si>
  <si>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</si>
  <si>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</si>
  <si>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</si>
  <si>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</si>
  <si>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</si>
  <si>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</si>
  <si>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</si>
  <si>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</si>
  <si>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</si>
  <si>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</si>
  <si>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</si>
  <si>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</si>
  <si>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</si>
  <si>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</si>
  <si>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</si>
  <si>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</si>
  <si>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</si>
  <si>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</si>
  <si>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</si>
  <si>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</si>
  <si>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</si>
  <si>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</si>
  <si>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</si>
  <si>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</si>
  <si>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</si>
  <si>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</si>
  <si>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</si>
  <si>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</si>
  <si>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</si>
  <si>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</si>
  <si>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</si>
  <si>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</si>
  <si>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</si>
  <si>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</si>
  <si>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</si>
  <si>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</si>
  <si>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</si>
  <si>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</si>
  <si>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</si>
  <si>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</si>
  <si>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</si>
  <si>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</si>
  <si>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</si>
  <si>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</si>
  <si>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</si>
  <si>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</si>
  <si>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</si>
  <si>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</si>
  <si>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</si>
  <si>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</si>
  <si>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</si>
  <si>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</si>
  <si>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</si>
  <si>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</si>
  <si>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</si>
  <si>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</si>
  <si>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</si>
  <si>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</si>
  <si>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</si>
  <si>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</si>
  <si>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</si>
  <si>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</si>
  <si>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</si>
  <si>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</si>
  <si>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</si>
  <si>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</si>
  <si>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</si>
  <si>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</si>
  <si>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</si>
  <si>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</si>
  <si>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</si>
  <si>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</si>
  <si>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</si>
  <si>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</si>
  <si>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</si>
  <si>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</si>
  <si>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</si>
  <si>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</si>
  <si>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</si>
  <si>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</si>
  <si>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</si>
  <si>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</si>
  <si>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</si>
  <si>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</si>
  <si>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</si>
  <si>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</si>
  <si>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</si>
  <si>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</si>
  <si>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</si>
  <si>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</si>
  <si>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</si>
  <si>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</si>
  <si>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</si>
  <si>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</si>
  <si>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</si>
  <si>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</si>
  <si>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</si>
  <si>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</si>
  <si>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</si>
  <si>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</si>
  <si>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</si>
  <si>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</si>
  <si>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</si>
  <si>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</si>
  <si>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</si>
  <si>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</si>
  <si>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</si>
  <si>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</si>
  <si>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</si>
  <si>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</si>
  <si>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</si>
  <si>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</si>
  <si>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</si>
  <si>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</si>
  <si>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</si>
  <si>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</si>
  <si>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</si>
  <si>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</si>
  <si>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</si>
  <si>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</si>
  <si>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</si>
  <si>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</si>
  <si>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</si>
  <si>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</si>
  <si>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</si>
  <si>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</si>
  <si>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</si>
  <si>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</si>
  <si>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</si>
  <si>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</si>
  <si>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</si>
  <si>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</si>
  <si>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</si>
  <si>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</si>
  <si>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</si>
  <si>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</si>
  <si>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</si>
  <si>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</si>
  <si>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</si>
  <si>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</si>
  <si>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</si>
  <si>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</si>
  <si>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</si>
  <si>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</si>
  <si>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</si>
  <si>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</si>
  <si>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</si>
  <si>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</si>
  <si>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</si>
  <si>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</si>
  <si>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</si>
  <si>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</si>
  <si>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</si>
  <si>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</si>
  <si>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</si>
  <si>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</si>
  <si>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</si>
  <si>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</si>
  <si>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</si>
  <si>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</si>
  <si>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</si>
  <si>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</si>
  <si>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</si>
  <si>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</si>
  <si>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</si>
  <si>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</si>
  <si>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</si>
  <si>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</si>
  <si>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</si>
  <si>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</si>
  <si>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</si>
  <si>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</si>
  <si>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</si>
  <si>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</si>
  <si>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</si>
  <si>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</si>
  <si>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</si>
  <si>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</si>
  <si>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</si>
  <si>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</si>
  <si>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</si>
  <si>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</si>
  <si>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</si>
  <si>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</si>
  <si>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</si>
  <si>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</si>
  <si>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</si>
  <si>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</si>
  <si>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</si>
  <si>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</si>
  <si>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</si>
  <si>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</si>
  <si>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</si>
  <si>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</si>
  <si>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</si>
  <si>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</si>
  <si>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</si>
  <si>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</si>
  <si>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</si>
  <si>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</si>
  <si>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</si>
  <si>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</si>
  <si>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</si>
  <si>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</si>
  <si>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</si>
  <si>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</si>
  <si>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</si>
  <si>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</si>
  <si>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</si>
  <si>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</si>
  <si>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</si>
  <si>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</si>
  <si>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</si>
  <si>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</si>
  <si>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</si>
  <si>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</si>
  <si>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</si>
  <si>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</si>
  <si>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</si>
  <si>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</si>
  <si>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</si>
  <si>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</si>
  <si>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</si>
  <si>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</si>
  <si>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</si>
  <si>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</si>
  <si>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</si>
  <si>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</si>
  <si>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</si>
  <si>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</si>
  <si>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</si>
  <si>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</si>
  <si>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</si>
  <si>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</si>
  <si>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</si>
  <si>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</si>
  <si>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</si>
  <si>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</si>
  <si>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</si>
  <si>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</si>
  <si>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</si>
  <si>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</si>
  <si>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</si>
  <si>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</si>
  <si>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</si>
  <si>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</si>
  <si>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</si>
  <si>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</si>
  <si>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</si>
  <si>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</si>
  <si>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</si>
  <si>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</si>
  <si>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</si>
  <si>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</si>
  <si>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</si>
  <si>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</si>
  <si>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</si>
  <si>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</si>
  <si>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</si>
  <si>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</si>
  <si>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</si>
  <si>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</si>
  <si>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</si>
  <si>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</si>
  <si>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</si>
  <si>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</si>
  <si>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</si>
  <si>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</si>
  <si>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</si>
  <si>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</si>
  <si>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</si>
  <si>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</si>
  <si>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</si>
  <si>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</si>
  <si>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</si>
  <si>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</si>
  <si>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</si>
  <si>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</si>
  <si>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</si>
  <si>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</si>
  <si>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</si>
  <si>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</si>
  <si>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</si>
  <si>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</si>
  <si>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</si>
  <si>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</si>
  <si>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</si>
  <si>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</si>
  <si>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</si>
  <si>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</si>
  <si>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</si>
  <si>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</si>
  <si>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</si>
  <si>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</si>
  <si>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</si>
  <si>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</si>
  <si>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</si>
  <si>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</si>
  <si>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</si>
  <si>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</si>
  <si>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</si>
  <si>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</si>
  <si>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</si>
  <si>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</si>
  <si>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</si>
  <si>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</si>
  <si>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</si>
  <si>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</si>
  <si>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</si>
  <si>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</si>
  <si>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</si>
  <si>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</si>
  <si>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</si>
  <si>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</si>
  <si>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</si>
  <si>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</si>
  <si>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</si>
  <si>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</si>
  <si>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</si>
  <si>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</si>
  <si>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</si>
  <si>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</si>
  <si>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</si>
  <si>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</si>
  <si>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</si>
  <si>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</si>
  <si>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</si>
  <si>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</si>
  <si>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</si>
  <si>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</si>
  <si>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</si>
  <si>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</si>
  <si>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</si>
  <si>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</si>
  <si>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</si>
  <si>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</si>
  <si>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</si>
  <si>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</si>
  <si>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</si>
  <si>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</si>
  <si>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</si>
  <si>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</si>
  <si>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</si>
  <si>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</si>
  <si>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</si>
  <si>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</si>
  <si>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</si>
  <si>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</si>
  <si>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</si>
  <si>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</si>
  <si>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</si>
  <si>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</si>
  <si>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</si>
  <si>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</si>
  <si>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</si>
  <si>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</si>
  <si>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</si>
  <si>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</si>
  <si>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</si>
  <si>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</si>
  <si>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</si>
  <si>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</si>
  <si>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</si>
  <si>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</si>
  <si>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</si>
  <si>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</si>
  <si>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</si>
  <si>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</si>
  <si>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</si>
  <si>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</si>
  <si>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</si>
  <si>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</si>
  <si>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</si>
  <si>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</si>
  <si>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</si>
  <si>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</si>
  <si>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</si>
  <si>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</si>
  <si>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</si>
  <si>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</si>
  <si>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</si>
  <si>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</si>
  <si>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</si>
  <si>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</si>
  <si>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</si>
  <si>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</si>
  <si>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</si>
  <si>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</si>
  <si>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</si>
  <si>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</si>
  <si>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</si>
  <si>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</si>
  <si>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</si>
  <si>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</si>
  <si>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</si>
  <si>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</si>
  <si>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</si>
  <si>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</si>
  <si>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</si>
  <si>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</si>
  <si>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</si>
  <si>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</si>
  <si>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</si>
  <si>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</si>
  <si>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</si>
  <si>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</si>
  <si>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</si>
  <si>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</si>
  <si>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</si>
  <si>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</si>
  <si>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</si>
  <si>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</si>
  <si>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</si>
  <si>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</si>
  <si>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</si>
  <si>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</si>
  <si>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</si>
  <si>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</si>
  <si>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</si>
  <si>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</si>
  <si>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</si>
  <si>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</si>
  <si>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</si>
  <si>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</si>
  <si>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</si>
  <si>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</si>
  <si>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</si>
  <si>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</si>
  <si>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</si>
  <si>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</si>
  <si>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</si>
  <si>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</si>
  <si>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</si>
  <si>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</si>
  <si>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</si>
  <si>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</si>
  <si>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</si>
  <si>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</si>
  <si>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</si>
  <si>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</si>
  <si>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</si>
  <si>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</si>
  <si>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</si>
  <si>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</si>
  <si>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</si>
  <si>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</si>
  <si>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</si>
  <si>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</si>
  <si>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</si>
  <si>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</si>
  <si>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</si>
  <si>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</si>
  <si>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</si>
  <si>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</si>
  <si>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</si>
  <si>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</si>
  <si>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</si>
  <si>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</si>
  <si>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</si>
  <si>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</si>
  <si>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</si>
  <si>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</si>
  <si>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</si>
  <si>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</si>
  <si>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</si>
  <si>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</si>
  <si>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</si>
  <si>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</si>
  <si>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</si>
  <si>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</si>
  <si>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</si>
  <si>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</si>
  <si>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</si>
  <si>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</si>
  <si>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</si>
  <si>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</si>
  <si>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</si>
  <si>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</si>
  <si>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</si>
  <si>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</si>
  <si>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</si>
  <si>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</si>
  <si>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</si>
  <si>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</si>
  <si>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</si>
  <si>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</si>
  <si>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</si>
  <si>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</si>
  <si>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</si>
  <si>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</si>
  <si>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</si>
  <si>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</si>
  <si>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</si>
  <si>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</si>
  <si>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</si>
  <si>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</si>
  <si>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</si>
  <si>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</si>
  <si>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</si>
  <si>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</si>
  <si>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</si>
  <si>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</si>
  <si>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</si>
  <si>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</si>
  <si>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</si>
  <si>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</si>
  <si>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</si>
  <si>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</si>
  <si>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</si>
  <si>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</si>
  <si>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</si>
  <si>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</si>
  <si>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</si>
  <si>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</si>
  <si>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</si>
  <si>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</si>
  <si>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</si>
  <si>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</si>
  <si>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</si>
  <si>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</si>
  <si>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</si>
  <si>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</si>
  <si>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</si>
  <si>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</si>
  <si>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</si>
  <si>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</si>
  <si>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</si>
  <si>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</si>
  <si>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</si>
  <si>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</si>
  <si>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</si>
  <si>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</si>
  <si>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</si>
  <si>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</si>
  <si>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</si>
  <si>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</si>
  <si>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</si>
  <si>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</si>
  <si>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</si>
  <si>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</si>
  <si>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</si>
  <si>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</si>
  <si>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</si>
  <si>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</si>
  <si>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</si>
  <si>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</si>
  <si>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</si>
  <si>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</si>
  <si>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</si>
  <si>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</si>
  <si>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</si>
  <si>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</si>
  <si>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</si>
  <si>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</si>
  <si>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</si>
  <si>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</si>
  <si>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</si>
  <si>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</si>
  <si>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</si>
  <si>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</si>
  <si>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</si>
  <si>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</si>
  <si>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</si>
  <si>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</si>
  <si>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</si>
  <si>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</si>
  <si>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</si>
  <si>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</si>
  <si>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</si>
  <si>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</si>
  <si>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</si>
  <si>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</si>
  <si>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</si>
  <si>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</si>
  <si>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</si>
  <si>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</si>
  <si>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</si>
  <si>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</si>
  <si>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</si>
  <si>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</si>
  <si>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</si>
  <si>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</si>
  <si>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</si>
  <si>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</si>
  <si>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</si>
  <si>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</si>
  <si>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</si>
  <si>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</si>
  <si>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</si>
  <si>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</si>
  <si>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</si>
  <si>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</si>
  <si>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</si>
  <si>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</si>
  <si>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</si>
  <si>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</si>
  <si>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</si>
  <si>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</si>
  <si>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</si>
  <si>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</si>
  <si>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</si>
  <si>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</si>
  <si>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</si>
  <si>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</si>
  <si>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</si>
  <si>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</si>
  <si>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</si>
  <si>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</si>
  <si>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</si>
  <si>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</si>
  <si>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</si>
  <si>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</si>
  <si>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</si>
  <si>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</si>
  <si>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</si>
  <si>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</si>
  <si>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</si>
  <si>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</si>
  <si>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</si>
  <si>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</si>
  <si>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</si>
  <si>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</si>
  <si>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</si>
  <si>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</si>
  <si>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</si>
  <si>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</si>
  <si>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</si>
  <si>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</si>
  <si>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</si>
  <si>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</si>
  <si>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</si>
  <si>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</si>
  <si>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</si>
  <si>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</si>
  <si>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</si>
  <si>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</si>
  <si>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</si>
  <si>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</si>
  <si>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</si>
  <si>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</si>
  <si>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</si>
  <si>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</si>
  <si>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</si>
  <si>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</si>
  <si>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</si>
  <si>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</si>
  <si>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</si>
  <si>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</si>
  <si>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</si>
  <si>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</si>
  <si>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</si>
  <si>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</si>
  <si>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</si>
  <si>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</si>
  <si>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</si>
  <si>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</si>
  <si>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</si>
  <si>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</si>
  <si>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</si>
  <si>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</si>
  <si>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</si>
  <si>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</si>
  <si>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</si>
  <si>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</si>
  <si>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</si>
  <si>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</si>
  <si>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</si>
  <si>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</si>
  <si>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</si>
  <si>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</si>
  <si>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</si>
  <si>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</si>
  <si>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</si>
  <si>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</si>
  <si>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</si>
  <si>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</si>
  <si>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</si>
  <si>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</si>
  <si>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</si>
  <si>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</si>
  <si>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</si>
  <si>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</si>
  <si>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</si>
  <si>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</si>
  <si>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</si>
  <si>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</si>
  <si>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</si>
  <si>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</si>
  <si>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</si>
  <si>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</si>
  <si>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</si>
  <si>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</si>
  <si>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</si>
  <si>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</si>
  <si>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</si>
  <si>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</si>
  <si>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</si>
  <si>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</si>
  <si>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</si>
  <si>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</si>
  <si>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</si>
  <si>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</si>
  <si>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</si>
  <si>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</si>
  <si>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</si>
  <si>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</si>
  <si>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</si>
  <si>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</si>
  <si>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</si>
  <si>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</si>
  <si>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</si>
  <si>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</si>
  <si>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</si>
  <si>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</si>
  <si>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</si>
  <si>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</si>
  <si>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</si>
  <si>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</si>
  <si>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</si>
  <si>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</si>
  <si>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</si>
  <si>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</si>
  <si>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</si>
  <si>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</si>
  <si>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</si>
  <si>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</si>
  <si>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</si>
  <si>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</si>
  <si>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</si>
  <si>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</si>
  <si>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</si>
  <si>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</si>
  <si>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</si>
  <si>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</si>
  <si>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</si>
  <si>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</si>
  <si>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</si>
  <si>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</si>
  <si>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</si>
  <si>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</si>
  <si>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</si>
  <si>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</si>
  <si>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</si>
  <si>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</si>
  <si>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</si>
  <si>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</si>
  <si>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</si>
  <si>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</si>
  <si>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</si>
  <si>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</si>
  <si>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</si>
  <si>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</si>
  <si>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</si>
  <si>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</si>
  <si>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</si>
  <si>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</si>
  <si>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</si>
  <si>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</si>
  <si>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</si>
  <si>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</si>
  <si>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</si>
  <si>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</si>
  <si>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</si>
  <si>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</si>
  <si>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</si>
  <si>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</si>
  <si>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</si>
  <si>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</si>
  <si>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</si>
  <si>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</si>
  <si>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</si>
  <si>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</si>
  <si>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</si>
  <si>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</si>
  <si>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</si>
  <si>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</si>
  <si>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</si>
  <si>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</si>
  <si>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</si>
  <si>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</si>
  <si>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</si>
  <si>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</si>
  <si>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</si>
  <si>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</si>
  <si>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</si>
  <si>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</si>
  <si>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</si>
  <si>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</si>
  <si>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</si>
  <si>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</si>
  <si>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</si>
  <si>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</si>
  <si>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</si>
  <si>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</si>
  <si>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</si>
  <si>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</si>
  <si>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</si>
  <si>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</si>
  <si>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</si>
  <si>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</si>
  <si>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</si>
  <si>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</si>
  <si>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</si>
  <si>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</si>
  <si>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</si>
  <si>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</si>
  <si>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</si>
  <si>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</si>
  <si>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</si>
  <si>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</si>
  <si>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</si>
  <si>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</si>
  <si>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</si>
  <si>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</si>
  <si>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</si>
  <si>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</si>
  <si>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</si>
  <si>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</si>
  <si>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</si>
  <si>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</si>
  <si>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</si>
  <si>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</si>
  <si>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</si>
  <si>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</si>
  <si>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</si>
  <si>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</si>
  <si>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</si>
  <si>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</si>
  <si>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</si>
  <si>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</si>
  <si>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</si>
  <si>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</si>
  <si>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</si>
  <si>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</si>
  <si>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</si>
  <si>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</si>
  <si>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</si>
  <si>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</si>
  <si>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</si>
  <si>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</si>
  <si>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</si>
  <si>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</si>
  <si>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</si>
  <si>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</si>
  <si>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</si>
  <si>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</si>
  <si>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</si>
  <si>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</si>
  <si>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</si>
  <si>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</si>
  <si>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</si>
  <si>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</si>
  <si>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</si>
  <si>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</si>
  <si>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</si>
  <si>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</si>
  <si>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</si>
  <si>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</si>
  <si>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</si>
  <si>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</si>
  <si>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</si>
  <si>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</si>
  <si>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</si>
  <si>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</si>
  <si>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</si>
  <si>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</si>
  <si>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</si>
  <si>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</si>
  <si>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</si>
  <si>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</si>
  <si>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</si>
  <si>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</si>
  <si>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</si>
  <si>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</si>
  <si>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</si>
  <si>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</si>
  <si>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</si>
  <si>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</si>
  <si>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</si>
  <si>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</si>
  <si>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</si>
  <si>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</si>
  <si>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</si>
  <si>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</si>
  <si>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</si>
  <si>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</si>
  <si>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</si>
  <si>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</si>
  <si>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</si>
  <si>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</si>
  <si>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</si>
  <si>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</si>
  <si>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</si>
  <si>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</si>
  <si>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</si>
  <si>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</si>
  <si>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</si>
  <si>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</si>
  <si>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</si>
  <si>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</si>
  <si>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</si>
  <si>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</si>
  <si>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</si>
  <si>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</si>
  <si>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</si>
  <si>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</si>
  <si>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</si>
  <si>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</si>
  <si>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</si>
  <si>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</si>
  <si>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</si>
  <si>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</si>
  <si>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</si>
  <si>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</si>
  <si>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</si>
  <si>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</si>
  <si>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</si>
  <si>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</si>
  <si>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</si>
  <si>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</si>
  <si>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</si>
  <si>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</si>
  <si>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</si>
  <si>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</si>
  <si>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</si>
  <si>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</si>
  <si>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</si>
  <si>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</si>
  <si>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</si>
  <si>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</si>
  <si>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</si>
  <si>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</si>
  <si>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</si>
  <si>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</si>
  <si>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</si>
  <si>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</si>
  <si>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</si>
  <si>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</si>
  <si>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</si>
  <si>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</si>
  <si>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</si>
  <si>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</si>
  <si>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</si>
  <si>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</si>
  <si>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</si>
  <si>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</si>
  <si>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</si>
  <si>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</si>
  <si>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</si>
  <si>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</si>
  <si>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</si>
  <si>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</si>
  <si>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</si>
  <si>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</si>
  <si>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</si>
  <si>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</si>
  <si>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</si>
  <si>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</si>
  <si>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</si>
  <si>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</si>
  <si>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</si>
  <si>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</si>
  <si>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</si>
  <si>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</si>
  <si>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</si>
  <si>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</si>
  <si>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</si>
  <si>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</si>
  <si>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</si>
  <si>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</si>
  <si>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</si>
  <si>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</si>
  <si>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</si>
  <si>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</si>
  <si>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</si>
  <si>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</si>
  <si>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</si>
  <si>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</si>
  <si>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</si>
  <si>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</si>
  <si>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</si>
  <si>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</si>
  <si>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</si>
  <si>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</si>
  <si>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</si>
  <si>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</si>
  <si>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</si>
  <si>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</si>
  <si>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</si>
  <si>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</si>
  <si>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</si>
  <si>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</si>
  <si>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</si>
  <si>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</si>
  <si>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</si>
  <si>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</si>
  <si>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</si>
  <si>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</si>
  <si>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</si>
  <si>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</si>
  <si>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</si>
  <si>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</si>
  <si>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</si>
  <si>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</si>
  <si>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</si>
  <si>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</si>
  <si>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</si>
  <si>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</si>
  <si>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</si>
  <si>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</si>
  <si>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</si>
  <si>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</si>
  <si>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</si>
  <si>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</si>
  <si>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</si>
  <si>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</si>
  <si>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</si>
  <si>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</si>
  <si>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</si>
  <si>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</si>
  <si>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</si>
  <si>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</si>
  <si>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</si>
  <si>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</si>
  <si>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</si>
  <si>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</si>
  <si>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</si>
  <si>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</si>
  <si>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</si>
  <si>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</si>
  <si>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</si>
  <si>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</si>
  <si>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</si>
  <si>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</si>
  <si>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</si>
  <si>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</si>
  <si>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</si>
  <si>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</si>
  <si>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</si>
  <si>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</si>
  <si>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</si>
  <si>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</si>
  <si>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</si>
  <si>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</si>
  <si>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</si>
  <si>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</si>
  <si>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</si>
  <si>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</si>
  <si>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</si>
  <si>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</si>
  <si>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</si>
  <si>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</si>
  <si>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</si>
  <si>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</si>
  <si>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</si>
  <si>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</si>
  <si>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</si>
  <si>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</si>
  <si>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</si>
  <si>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</si>
  <si>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</si>
  <si>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</si>
  <si>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</si>
  <si>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</si>
  <si>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</si>
  <si>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</si>
  <si>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</si>
  <si>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</si>
  <si>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</si>
  <si>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</si>
  <si>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</si>
  <si>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</si>
  <si>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</si>
  <si>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</si>
  <si>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</si>
  <si>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</si>
  <si>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</si>
  <si>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</si>
  <si>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</si>
  <si>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</si>
  <si>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</si>
  <si>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</si>
  <si>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</si>
  <si>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</si>
  <si>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</si>
  <si>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</si>
  <si>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</si>
  <si>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</si>
  <si>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</si>
  <si>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</si>
  <si>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</si>
  <si>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</si>
  <si>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</si>
  <si>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</si>
  <si>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</si>
  <si>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</si>
  <si>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</si>
  <si>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</si>
  <si>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</si>
  <si>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</si>
  <si>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</si>
  <si>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</si>
  <si>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</si>
  <si>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</si>
  <si>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</si>
  <si>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</si>
  <si>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</si>
  <si>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</si>
  <si>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</si>
  <si>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</si>
  <si>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</si>
  <si>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</si>
  <si>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</si>
  <si>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</si>
  <si>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</si>
  <si>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</si>
  <si>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</si>
  <si>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</si>
  <si>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</si>
  <si>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</si>
  <si>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</si>
  <si>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</si>
  <si>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</si>
  <si>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</si>
  <si>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</si>
  <si>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</si>
  <si>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</si>
  <si>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</si>
  <si>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</si>
  <si>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</si>
  <si>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</si>
  <si>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</si>
  <si>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</si>
  <si>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</si>
  <si>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</si>
  <si>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</si>
  <si>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</si>
  <si>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</si>
  <si>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</si>
  <si>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</si>
  <si>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</si>
  <si>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</si>
  <si>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</si>
  <si>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</si>
  <si>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</si>
  <si>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</si>
  <si>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</si>
  <si>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</si>
  <si>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</si>
  <si>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</si>
  <si>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</si>
  <si>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</si>
  <si>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</si>
  <si>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</si>
  <si>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</si>
  <si>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</si>
  <si>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</si>
  <si>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</si>
  <si>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</si>
  <si>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</si>
  <si>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</si>
  <si>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</si>
  <si>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</si>
  <si>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</si>
  <si>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</si>
  <si>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</si>
  <si>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</si>
  <si>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</si>
  <si>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</si>
  <si>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</si>
  <si>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</si>
  <si>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</si>
  <si>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</si>
  <si>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</si>
  <si>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</si>
  <si>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</si>
  <si>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</si>
  <si>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</si>
  <si>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</si>
  <si>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</si>
  <si>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</si>
  <si>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</si>
  <si>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</si>
  <si>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</si>
  <si>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</si>
  <si>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</si>
  <si>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</si>
  <si>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</si>
  <si>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</si>
  <si>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</si>
  <si>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</si>
  <si>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</si>
  <si>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</si>
  <si>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</si>
  <si>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</si>
  <si>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</si>
  <si>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</si>
  <si>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</si>
  <si>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</si>
  <si>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</si>
  <si>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</si>
  <si>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</si>
  <si>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</si>
  <si>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</si>
  <si>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</si>
  <si>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</si>
  <si>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</si>
  <si>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</si>
  <si>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</si>
  <si>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</si>
  <si>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</si>
  <si>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</si>
  <si>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</si>
  <si>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</si>
  <si>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</si>
  <si>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</si>
  <si>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</si>
  <si>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</si>
  <si>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</si>
  <si>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</si>
  <si>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</si>
  <si>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</si>
  <si>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</si>
  <si>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</si>
  <si>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</si>
  <si>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</si>
  <si>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</si>
  <si>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</si>
  <si>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</si>
  <si>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</si>
  <si>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</si>
  <si>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</si>
  <si>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</si>
  <si>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</si>
  <si>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</si>
  <si>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</si>
  <si>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</si>
  <si>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</si>
  <si>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</si>
  <si>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</si>
  <si>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</si>
  <si>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</si>
  <si>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</si>
  <si>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</si>
  <si>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</si>
  <si>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</si>
  <si>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</si>
  <si>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</si>
  <si>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</si>
  <si>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</si>
  <si>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</si>
  <si>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</si>
  <si>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</si>
  <si>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</si>
  <si>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</si>
  <si>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</si>
  <si>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</si>
  <si>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</si>
  <si>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</si>
  <si>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</si>
  <si>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</si>
  <si>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</si>
  <si>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</si>
  <si>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</si>
  <si>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</si>
  <si>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</si>
  <si>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</si>
  <si>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</si>
  <si>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</si>
  <si>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</si>
  <si>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</si>
  <si>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</si>
  <si>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</si>
  <si>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</si>
  <si>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</si>
  <si>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</si>
  <si>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</si>
  <si>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</si>
  <si>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</si>
  <si>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</si>
  <si>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</si>
  <si>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</si>
  <si>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</si>
  <si>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</si>
  <si>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</si>
  <si>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</si>
  <si>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</si>
  <si>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</si>
  <si>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</si>
  <si>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</si>
  <si>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</si>
  <si>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</si>
  <si>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</si>
  <si>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</si>
  <si>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</si>
  <si>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</si>
  <si>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</si>
  <si>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</si>
  <si>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</si>
  <si>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</si>
  <si>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</si>
  <si>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</si>
  <si>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</si>
  <si>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</si>
  <si>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</si>
  <si>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</si>
  <si>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</si>
  <si>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</si>
  <si>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</si>
  <si>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</si>
  <si>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</si>
  <si>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</si>
  <si>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</si>
  <si>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</si>
  <si>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</si>
  <si>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</si>
  <si>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</si>
  <si>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</si>
  <si>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</si>
  <si>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</si>
  <si>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</si>
  <si>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</si>
  <si>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</si>
  <si>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</si>
  <si>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</si>
  <si>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</si>
  <si>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</si>
  <si>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</si>
  <si>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</si>
  <si>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</si>
  <si>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</si>
  <si>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</si>
  <si>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</si>
  <si>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</si>
  <si>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</si>
  <si>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</si>
  <si>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</si>
  <si>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</si>
  <si>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</si>
  <si>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</si>
  <si>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</si>
  <si>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</si>
  <si>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</si>
  <si>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</si>
  <si>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</si>
  <si>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</si>
  <si>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</si>
  <si>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</si>
  <si>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</si>
  <si>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</si>
  <si>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</si>
  <si>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</si>
  <si>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</si>
  <si>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</si>
  <si>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</si>
  <si>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</si>
  <si>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</si>
  <si>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</si>
  <si>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</si>
  <si>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</si>
  <si>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</si>
  <si>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</si>
  <si>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</si>
  <si>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</si>
  <si>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</si>
  <si>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</si>
  <si>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</si>
  <si>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</si>
  <si>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</si>
  <si>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</si>
  <si>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</si>
  <si>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</si>
  <si>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</si>
  <si>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</si>
  <si>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</si>
  <si>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</si>
  <si>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</si>
  <si>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</si>
  <si>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</si>
  <si>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</si>
  <si>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</si>
  <si>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</si>
  <si>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</si>
  <si>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</si>
  <si>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</si>
  <si>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</si>
  <si>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</si>
  <si>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</si>
  <si>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</si>
  <si>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</si>
  <si>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</si>
  <si>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</si>
  <si>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</si>
  <si>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</si>
  <si>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</si>
  <si>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</si>
  <si>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</si>
  <si>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</si>
  <si>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</si>
  <si>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</si>
  <si>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</si>
  <si>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</si>
  <si>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</si>
  <si>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</si>
  <si>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</si>
  <si>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</si>
  <si>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</si>
  <si>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</si>
  <si>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</si>
  <si>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</si>
  <si>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</si>
  <si>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</si>
  <si>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</si>
  <si>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</si>
  <si>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</si>
  <si>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</si>
  <si>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</si>
  <si>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</si>
  <si>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</si>
  <si>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</si>
  <si>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</si>
  <si>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</si>
  <si>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</si>
  <si>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</si>
  <si>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</si>
  <si>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</si>
  <si>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</si>
  <si>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</si>
  <si>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</si>
  <si>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</si>
  <si>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</si>
  <si>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</si>
  <si>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</si>
  <si>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</si>
  <si>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</si>
  <si>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</si>
  <si>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</si>
  <si>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</si>
  <si>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</si>
  <si>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</si>
  <si>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</si>
  <si>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</si>
  <si>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</si>
  <si>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</si>
  <si>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</si>
  <si>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</si>
  <si>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</si>
  <si>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</si>
  <si>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</si>
  <si>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</si>
  <si>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</si>
  <si>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</si>
  <si>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</si>
  <si>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</si>
  <si>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</si>
  <si>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</si>
  <si>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</si>
  <si>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</si>
  <si>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</si>
  <si>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</si>
  <si>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</si>
  <si>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</si>
  <si>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</si>
  <si>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</si>
  <si>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</si>
  <si>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</si>
  <si>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</si>
  <si>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</si>
  <si>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</si>
  <si>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</si>
  <si>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</si>
  <si>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</si>
  <si>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</si>
  <si>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</si>
  <si>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</si>
  <si>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</si>
  <si>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</si>
  <si>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</si>
  <si>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</si>
  <si>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</si>
  <si>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</si>
  <si>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</si>
  <si>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</si>
  <si>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</si>
  <si>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</si>
  <si>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</si>
  <si>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</si>
  <si>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</si>
  <si>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</si>
  <si>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</si>
  <si>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</si>
  <si>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</si>
  <si>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</si>
  <si>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</si>
  <si>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</si>
  <si>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</si>
  <si>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</si>
  <si>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</si>
  <si>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</si>
  <si>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</si>
  <si>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</si>
  <si>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</si>
  <si>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</si>
  <si>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</si>
  <si>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</si>
  <si>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</si>
  <si>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</si>
  <si>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</si>
  <si>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</si>
  <si>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</si>
  <si>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</si>
  <si>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</si>
  <si>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</si>
  <si>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</si>
  <si>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</si>
  <si>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</si>
  <si>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</si>
  <si>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</si>
  <si>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</si>
  <si>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</si>
  <si>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</si>
  <si>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</si>
  <si>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</si>
  <si>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</si>
  <si>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</si>
  <si>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</si>
  <si>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</si>
  <si>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</si>
  <si>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</si>
  <si>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</si>
  <si>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</si>
  <si>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</si>
  <si>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</si>
  <si>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</si>
  <si>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</si>
  <si>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</si>
  <si>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</si>
  <si>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</si>
  <si>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</si>
  <si>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</si>
  <si>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</si>
  <si>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</si>
  <si>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</si>
  <si>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</si>
  <si>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</si>
  <si>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</si>
  <si>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</si>
  <si>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</si>
  <si>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</si>
  <si>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</si>
  <si>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</si>
  <si>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</si>
  <si>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</si>
  <si>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</si>
  <si>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</si>
  <si>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</si>
  <si>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</si>
  <si>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</si>
  <si>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</si>
  <si>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</si>
  <si>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</si>
  <si>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</si>
  <si>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</si>
  <si>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</si>
  <si>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</si>
  <si>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</si>
  <si>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</si>
  <si>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</si>
  <si>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</si>
  <si>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</si>
  <si>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</si>
  <si>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</si>
  <si>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</si>
  <si>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</si>
  <si>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</si>
  <si>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</si>
  <si>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</si>
  <si>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</si>
  <si>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</si>
  <si>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</si>
  <si>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</si>
  <si>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</si>
  <si>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</si>
  <si>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</si>
  <si>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</si>
  <si>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</si>
  <si>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</si>
  <si>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</si>
  <si>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</si>
  <si>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</si>
  <si>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</si>
  <si>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</si>
  <si>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</si>
  <si>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</si>
  <si>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</si>
  <si>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</si>
  <si>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</si>
  <si>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</si>
  <si>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</si>
  <si>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</si>
  <si>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</si>
  <si>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</si>
  <si>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</si>
  <si>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</si>
  <si>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</si>
  <si>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</si>
  <si>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</si>
  <si>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</si>
  <si>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</si>
  <si>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</si>
  <si>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</si>
  <si>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</si>
  <si>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</si>
  <si>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</si>
  <si>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</si>
  <si>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</si>
  <si>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</si>
  <si>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</si>
  <si>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</si>
  <si>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</si>
  <si>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</si>
  <si>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</si>
  <si>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</si>
  <si>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</si>
  <si>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</si>
  <si>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</si>
  <si>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</si>
  <si>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</si>
  <si>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</si>
  <si>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</si>
  <si>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</si>
  <si>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</si>
  <si>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</si>
  <si>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</si>
  <si>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</si>
  <si>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</si>
  <si>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</si>
  <si>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</si>
  <si>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</si>
  <si>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</si>
  <si>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</si>
  <si>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</si>
  <si>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</si>
  <si>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</si>
  <si>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</si>
  <si>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</si>
  <si>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</si>
  <si>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</si>
  <si>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</si>
  <si>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</si>
  <si>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</si>
  <si>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</si>
  <si>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</si>
  <si>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</si>
  <si>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</si>
  <si>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</si>
  <si>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</si>
  <si>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</si>
  <si>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</si>
  <si>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</si>
  <si>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</si>
  <si>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</si>
  <si>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</si>
  <si>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</si>
  <si>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</si>
  <si>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</si>
  <si>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</si>
  <si>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</si>
  <si>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</si>
  <si>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</si>
  <si>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</si>
  <si>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</si>
  <si>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</si>
  <si>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</si>
  <si>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</si>
  <si>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</si>
  <si>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</si>
  <si>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</si>
  <si>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</si>
  <si>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</si>
  <si>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</si>
  <si>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</si>
  <si>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</si>
  <si>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</si>
  <si>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</si>
  <si>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</si>
  <si>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</si>
  <si>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</si>
  <si>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</si>
  <si>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</si>
  <si>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</si>
  <si>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</si>
  <si>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</si>
  <si>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</si>
  <si>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</si>
  <si>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</si>
  <si>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</si>
  <si>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</si>
  <si>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</si>
  <si>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</si>
  <si>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</si>
  <si>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</si>
  <si>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</si>
  <si>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</si>
  <si>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</si>
  <si>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</si>
  <si>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</si>
  <si>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</si>
  <si>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</si>
  <si>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</si>
  <si>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</si>
  <si>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</si>
  <si>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</si>
  <si>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</si>
  <si>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</si>
  <si>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</si>
  <si>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</si>
  <si>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</si>
  <si>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</si>
  <si>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</si>
  <si>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</si>
  <si>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</si>
  <si>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</si>
  <si>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</si>
  <si>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</si>
  <si>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</si>
  <si>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</si>
  <si>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</si>
  <si>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</si>
  <si>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</si>
  <si>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</si>
  <si>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</si>
  <si>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</si>
  <si>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</si>
  <si>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</si>
  <si>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</si>
  <si>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</si>
  <si>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</si>
  <si>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</si>
  <si>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</si>
  <si>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</si>
  <si>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</si>
  <si>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</si>
  <si>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</si>
  <si>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</si>
  <si>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</si>
  <si>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</si>
  <si>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</si>
  <si>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</si>
  <si>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</si>
  <si>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</si>
  <si>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</si>
  <si>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</si>
  <si>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</si>
  <si>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</si>
  <si>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</si>
  <si>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</si>
  <si>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</si>
  <si>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</si>
  <si>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</si>
  <si>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</si>
  <si>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</si>
  <si>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</si>
  <si>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</si>
  <si>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</si>
  <si>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</si>
  <si>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</si>
  <si>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</si>
  <si>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</si>
  <si>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</si>
  <si>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</si>
  <si>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</si>
  <si>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</si>
  <si>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</si>
  <si>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</si>
  <si>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</si>
  <si>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</si>
  <si>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</si>
  <si>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</si>
  <si>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</si>
  <si>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</si>
  <si>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</si>
  <si>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</si>
  <si>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</si>
  <si>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</si>
  <si>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</si>
  <si>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</si>
  <si>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</si>
  <si>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</si>
  <si>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</si>
  <si>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</si>
  <si>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</si>
  <si>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</si>
  <si>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</si>
  <si>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</si>
  <si>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</si>
  <si>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</si>
  <si>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</si>
  <si>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</si>
  <si>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</si>
  <si>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</si>
  <si>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</si>
  <si>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</si>
  <si>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</si>
  <si>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</si>
  <si>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</si>
  <si>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</si>
  <si>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</si>
  <si>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</si>
  <si>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</si>
  <si>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</si>
  <si>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</si>
  <si>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</si>
  <si>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</si>
  <si>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</si>
  <si>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</si>
  <si>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</si>
  <si>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</si>
  <si>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</si>
  <si>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</si>
  <si>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</si>
  <si>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</si>
  <si>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</si>
  <si>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</si>
  <si>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</si>
  <si>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</si>
  <si>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</si>
  <si>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</si>
  <si>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</si>
  <si>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</si>
  <si>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</si>
  <si>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</si>
  <si>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</si>
  <si>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</si>
  <si>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</si>
  <si>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</si>
  <si>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</si>
  <si>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</si>
  <si>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</si>
  <si>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</si>
  <si>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</si>
  <si>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</si>
  <si>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</si>
  <si>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</si>
  <si>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</si>
  <si>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</si>
  <si>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</si>
  <si>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</si>
  <si>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</si>
  <si>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</si>
  <si>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</si>
  <si>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</si>
  <si>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</si>
  <si>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</si>
  <si>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</si>
  <si>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</si>
  <si>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</si>
  <si>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</si>
  <si>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</si>
  <si>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</si>
  <si>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</si>
  <si>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</si>
  <si>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</si>
  <si>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</si>
  <si>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</si>
  <si>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</si>
  <si>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</si>
  <si>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</si>
  <si>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</si>
  <si>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</si>
  <si>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</si>
  <si>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</si>
  <si>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</si>
  <si>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</si>
  <si>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</si>
  <si>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</si>
  <si>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</si>
  <si>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</si>
  <si>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</si>
  <si>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</si>
  <si>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</si>
  <si>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</si>
  <si>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</si>
  <si>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</si>
  <si>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</si>
  <si>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</si>
  <si>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</si>
  <si>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</si>
  <si>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</si>
  <si>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</si>
  <si>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</si>
  <si>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</si>
  <si>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</si>
  <si>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</si>
  <si>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</si>
  <si>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</si>
  <si>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</si>
  <si>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</si>
  <si>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</si>
  <si>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</si>
  <si>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</si>
  <si>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</si>
  <si>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</si>
  <si>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</si>
  <si>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</si>
  <si>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</si>
  <si>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</si>
  <si>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</si>
  <si>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</si>
  <si>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</si>
  <si>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</si>
  <si>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</si>
  <si>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</si>
  <si>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</si>
  <si>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</si>
  <si>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</si>
  <si>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</si>
  <si>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</si>
  <si>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</si>
  <si>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</si>
  <si>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</si>
  <si>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</si>
  <si>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</si>
  <si>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</si>
  <si>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</si>
  <si>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</si>
  <si>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</si>
  <si>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</si>
  <si>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</si>
  <si>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</si>
  <si>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</si>
  <si>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</si>
  <si>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</si>
  <si>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</si>
  <si>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</si>
  <si>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</si>
  <si>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</si>
  <si>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</si>
  <si>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</si>
  <si>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</si>
  <si>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</si>
  <si>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</si>
  <si>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</si>
  <si>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</si>
  <si>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</si>
  <si>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</si>
  <si>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</si>
  <si>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</si>
  <si>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</si>
  <si>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</si>
  <si>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</si>
  <si>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</si>
  <si>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</si>
  <si>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</si>
  <si>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</si>
  <si>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</si>
  <si>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</si>
  <si>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</si>
  <si>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</si>
  <si>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</si>
  <si>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</si>
  <si>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</si>
  <si>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</si>
  <si>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</si>
  <si>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</si>
  <si>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</si>
  <si>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</si>
  <si>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</si>
  <si>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</si>
  <si>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</si>
  <si>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</si>
  <si>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</si>
  <si>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</si>
  <si>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</si>
  <si>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</si>
  <si>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</si>
  <si>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</si>
  <si>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</si>
  <si>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</si>
  <si>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</si>
  <si>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</si>
  <si>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</si>
  <si>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</si>
  <si>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</si>
  <si>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</si>
  <si>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</si>
  <si>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</si>
  <si>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</si>
  <si>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</si>
  <si>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</si>
  <si>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</si>
  <si>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</si>
  <si>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</si>
  <si>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</si>
  <si>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</si>
  <si>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</si>
  <si>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</si>
  <si>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</si>
  <si>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</si>
  <si>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</si>
  <si>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</si>
  <si>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</si>
  <si>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</si>
  <si>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</si>
  <si>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</si>
  <si>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</si>
  <si>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</si>
  <si>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</si>
  <si>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</si>
  <si>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</si>
  <si>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</si>
  <si>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</si>
  <si>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</si>
  <si>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</si>
  <si>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</si>
  <si>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</si>
  <si>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</si>
  <si>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</si>
  <si>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</si>
  <si>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</si>
  <si>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</si>
  <si>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</si>
  <si>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</si>
  <si>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</si>
  <si>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</si>
  <si>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</si>
  <si>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</si>
  <si>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</si>
  <si>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</si>
  <si>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</si>
  <si>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</si>
  <si>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</si>
  <si>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</si>
  <si>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</si>
  <si>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</si>
  <si>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</si>
  <si>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</si>
  <si>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</si>
  <si>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</si>
  <si>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</si>
  <si>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</si>
  <si>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</si>
  <si>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</si>
  <si>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</si>
  <si>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</si>
  <si>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</si>
  <si>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</si>
  <si>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</si>
  <si>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</si>
  <si>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</si>
  <si>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</si>
  <si>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</si>
  <si>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</si>
  <si>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</si>
  <si>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</si>
  <si>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</si>
  <si>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</si>
  <si>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</si>
  <si>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</si>
  <si>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</si>
  <si>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</si>
  <si>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</si>
  <si>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</si>
  <si>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</si>
  <si>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</si>
  <si>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</si>
  <si>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</si>
  <si>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</si>
  <si>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</si>
  <si>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</si>
  <si>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</si>
  <si>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</si>
  <si>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</si>
  <si>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</si>
  <si>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</si>
  <si>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</si>
  <si>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</si>
  <si>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</si>
  <si>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</si>
  <si>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</si>
  <si>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</si>
  <si>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</si>
  <si>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</si>
  <si>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</si>
  <si>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</si>
  <si>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</si>
  <si>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</si>
  <si>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</si>
  <si>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</si>
  <si>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</si>
  <si>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</si>
  <si>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</si>
  <si>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</si>
  <si>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</si>
  <si>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</si>
  <si>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</si>
  <si>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</si>
  <si>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</si>
  <si>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</si>
  <si>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</si>
  <si>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</si>
  <si>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</si>
  <si>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</si>
  <si>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</si>
  <si>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</si>
  <si>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</si>
  <si>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</si>
  <si>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</si>
  <si>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</si>
  <si>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</si>
  <si>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</si>
  <si>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</si>
  <si>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</si>
  <si>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</si>
  <si>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</si>
  <si>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</si>
  <si>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</si>
  <si>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</si>
  <si>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</si>
  <si>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</si>
  <si>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</si>
  <si>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</si>
  <si>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</si>
  <si>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</si>
  <si>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</si>
  <si>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</si>
  <si>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</si>
  <si>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</si>
  <si>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</si>
  <si>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</si>
  <si>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</si>
  <si>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</si>
  <si>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</si>
  <si>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</si>
  <si>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</si>
  <si>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</si>
  <si>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</si>
  <si>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</si>
  <si>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</si>
  <si>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</si>
  <si>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</si>
  <si>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</si>
  <si>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</si>
  <si>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</si>
  <si>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</si>
  <si>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</si>
  <si>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</si>
  <si>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</si>
  <si>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</si>
  <si>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</si>
  <si>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</si>
  <si>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</si>
  <si>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</si>
  <si>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</si>
  <si>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</si>
  <si>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</si>
  <si>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</si>
  <si>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</si>
  <si>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</si>
  <si>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</si>
  <si>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</si>
  <si>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</si>
  <si>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</si>
  <si>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</si>
  <si>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</si>
  <si>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</si>
  <si>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</si>
  <si>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</si>
  <si>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</si>
  <si>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</si>
  <si>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</si>
  <si>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</si>
  <si>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</si>
  <si>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</si>
  <si>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</si>
  <si>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</si>
  <si>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</si>
  <si>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</si>
  <si>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</si>
  <si>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</si>
  <si>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</si>
  <si>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</si>
  <si>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</si>
  <si>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</si>
  <si>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</si>
  <si>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</si>
  <si>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</si>
  <si>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</si>
  <si>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</si>
  <si>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</si>
  <si>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</si>
  <si>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</si>
  <si>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</si>
  <si>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</si>
  <si>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</si>
  <si>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</si>
  <si>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</si>
  <si>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</si>
  <si>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</si>
  <si>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</si>
  <si>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</si>
  <si>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</si>
  <si>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</si>
  <si>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</si>
  <si>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</si>
  <si>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</si>
  <si>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</si>
  <si>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</si>
  <si>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</si>
  <si>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</si>
  <si>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</si>
  <si>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</si>
  <si>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</si>
  <si>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</si>
  <si>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</si>
  <si>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</si>
  <si>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</si>
  <si>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</si>
  <si>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</si>
  <si>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</si>
  <si>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</si>
  <si>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</si>
  <si>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</si>
  <si>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</si>
  <si>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</si>
  <si>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</si>
  <si>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</si>
  <si>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</si>
  <si>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</si>
  <si>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</si>
  <si>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</si>
  <si>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</si>
  <si>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</si>
  <si>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</si>
  <si>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</si>
  <si>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</si>
  <si>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</si>
  <si>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</si>
  <si>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</si>
  <si>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</si>
  <si>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</si>
  <si>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</si>
  <si>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</si>
  <si>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</si>
  <si>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</si>
  <si>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</si>
  <si>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</si>
  <si>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</si>
  <si>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</si>
  <si>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</si>
  <si>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</si>
  <si>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</si>
  <si>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</si>
  <si>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</si>
  <si>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</si>
  <si>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</si>
  <si>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</si>
  <si>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</si>
  <si>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</si>
  <si>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</si>
  <si>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</si>
  <si>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</si>
  <si>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</si>
  <si>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</si>
  <si>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</si>
  <si>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</si>
  <si>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</si>
  <si>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</si>
  <si>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</si>
  <si>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</si>
  <si>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</si>
  <si>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</si>
  <si>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</si>
  <si>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</si>
  <si>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</si>
  <si>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</si>
  <si>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</si>
  <si>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</si>
  <si>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</si>
  <si>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</si>
  <si>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</si>
  <si>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</si>
  <si>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</si>
  <si>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</si>
  <si>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</si>
  <si>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</si>
  <si>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</si>
  <si>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</si>
  <si>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</si>
  <si>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</si>
  <si>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</si>
  <si>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</si>
  <si>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</si>
  <si>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</si>
  <si>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</si>
  <si>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</si>
  <si>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</si>
  <si>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</si>
  <si>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</si>
  <si>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</si>
  <si>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</si>
  <si>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</si>
  <si>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</si>
  <si>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</si>
  <si>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</si>
  <si>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</si>
  <si>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</si>
  <si>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</si>
  <si>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</si>
  <si>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</si>
  <si>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</si>
  <si>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</si>
  <si>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</si>
  <si>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</si>
  <si>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</si>
  <si>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</si>
  <si>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</si>
  <si>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</si>
  <si>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</si>
  <si>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</si>
  <si>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</si>
  <si>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</si>
  <si>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</si>
  <si>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</si>
  <si>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</si>
  <si>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</si>
  <si>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</si>
  <si>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</si>
  <si>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</si>
  <si>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</si>
  <si>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</si>
  <si>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</si>
  <si>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</si>
  <si>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</si>
  <si>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</si>
  <si>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</si>
  <si>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</si>
  <si>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</si>
  <si>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</si>
  <si>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</si>
  <si>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</si>
  <si>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</si>
  <si>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</si>
  <si>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</si>
  <si>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</si>
  <si>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</si>
  <si>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</si>
  <si>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</si>
  <si>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</si>
  <si>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</si>
  <si>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</si>
  <si>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</si>
  <si>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</si>
  <si>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</si>
  <si>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</si>
  <si>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</si>
  <si>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</si>
  <si>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</si>
  <si>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</si>
  <si>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</si>
  <si>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</si>
  <si>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</si>
  <si>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</si>
  <si>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</si>
  <si>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</si>
  <si>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</si>
  <si>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</si>
  <si>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</si>
  <si>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</si>
  <si>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</si>
  <si>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</si>
  <si>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</si>
  <si>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</si>
  <si>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</si>
  <si>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</si>
  <si>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</si>
  <si>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</si>
  <si>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</si>
  <si>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</si>
  <si>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</si>
  <si>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</si>
  <si>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</si>
  <si>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</si>
  <si>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</si>
  <si>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</si>
  <si>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</si>
  <si>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</si>
  <si>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</si>
  <si>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</si>
  <si>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</si>
  <si>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</si>
  <si>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</si>
  <si>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</si>
  <si>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</si>
  <si>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</si>
  <si>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</si>
  <si>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</si>
  <si>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</si>
  <si>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</si>
  <si>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</si>
  <si>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</si>
  <si>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</si>
  <si>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</si>
  <si>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</si>
  <si>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</si>
  <si>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</si>
  <si>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</si>
  <si>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</si>
  <si>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</si>
  <si>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</si>
  <si>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</si>
  <si>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</si>
  <si>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</si>
  <si>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</si>
  <si>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</si>
  <si>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</si>
  <si>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</si>
  <si>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</si>
  <si>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</si>
  <si>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</si>
  <si>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</si>
  <si>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</si>
  <si>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</si>
  <si>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</si>
  <si>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</si>
  <si>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</si>
  <si>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</si>
  <si>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</si>
  <si>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</si>
  <si>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</si>
  <si>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</si>
  <si>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</si>
  <si>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</si>
  <si>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</si>
  <si>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</si>
  <si>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</si>
  <si>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</si>
  <si>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</si>
  <si>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</si>
  <si>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</si>
  <si>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</si>
  <si>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</si>
  <si>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</si>
  <si>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</si>
  <si>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</si>
  <si>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</si>
  <si>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</si>
  <si>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</si>
  <si>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</si>
  <si>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</si>
  <si>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</si>
  <si>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</si>
  <si>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</si>
  <si>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</si>
  <si>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</si>
  <si>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</si>
  <si>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</si>
  <si>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</si>
  <si>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</si>
  <si>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</si>
  <si>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</si>
  <si>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</si>
  <si>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</si>
  <si>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</si>
  <si>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</si>
  <si>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</si>
  <si>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</si>
  <si>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</si>
  <si>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</si>
  <si>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</si>
  <si>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</si>
  <si>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</si>
  <si>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</si>
  <si>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</si>
  <si>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</si>
  <si>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</si>
  <si>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</si>
  <si>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</si>
  <si>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</si>
  <si>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</si>
  <si>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</si>
  <si>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</si>
  <si>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</si>
  <si>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</si>
  <si>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</si>
  <si>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</si>
  <si>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</si>
  <si>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</si>
  <si>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</si>
  <si>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</si>
  <si>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</si>
  <si>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</si>
  <si>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</si>
  <si>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</si>
  <si>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</si>
  <si>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</si>
  <si>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</si>
  <si>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</si>
  <si>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</si>
  <si>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</si>
  <si>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</si>
  <si>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</si>
  <si>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</si>
  <si>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</si>
  <si>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</si>
  <si>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</si>
  <si>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</si>
  <si>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</si>
  <si>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</si>
  <si>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</si>
  <si>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</si>
  <si>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</si>
  <si>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</si>
  <si>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</si>
  <si>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</si>
  <si>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</si>
  <si>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</si>
  <si>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</si>
  <si>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</si>
  <si>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</si>
  <si>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</si>
  <si>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</si>
  <si>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</si>
  <si>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</si>
  <si>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</si>
  <si>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</si>
  <si>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</si>
  <si>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</si>
  <si>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</si>
  <si>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</si>
  <si>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</si>
  <si>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</si>
  <si>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</si>
  <si>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</si>
  <si>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</si>
  <si>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</si>
  <si>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</si>
  <si>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</si>
  <si>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</si>
  <si>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</si>
  <si>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</si>
  <si>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</si>
  <si>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</si>
  <si>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</si>
  <si>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</si>
  <si>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</si>
  <si>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</si>
  <si>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</si>
  <si>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</si>
  <si>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</si>
  <si>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</si>
  <si>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</si>
  <si>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</si>
  <si>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</si>
  <si>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</si>
  <si>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</si>
  <si>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</si>
  <si>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</si>
  <si>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</si>
  <si>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</si>
  <si>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</si>
  <si>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</si>
  <si>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</si>
  <si>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</si>
  <si>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</si>
  <si>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</si>
  <si>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</si>
  <si>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</si>
  <si>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</si>
  <si>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</si>
  <si>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</si>
  <si>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</si>
  <si>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</si>
  <si>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</si>
  <si>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</si>
  <si>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</si>
  <si>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</si>
  <si>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</si>
  <si>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</si>
  <si>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</si>
  <si>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</si>
  <si>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</si>
  <si>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</si>
  <si>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</si>
  <si>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</si>
  <si>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</si>
  <si>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</si>
  <si>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</si>
  <si>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</si>
  <si>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</si>
  <si>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</si>
  <si>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</si>
  <si>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</si>
  <si>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</si>
  <si>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</si>
  <si>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</si>
  <si>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</si>
  <si>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</si>
  <si>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</si>
  <si>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</si>
  <si>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</si>
  <si>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</si>
  <si>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</si>
  <si>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</si>
  <si>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</si>
  <si>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</si>
  <si>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</si>
  <si>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</si>
  <si>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</si>
  <si>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</si>
  <si>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</si>
  <si>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</si>
  <si>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</si>
  <si>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</si>
  <si>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</si>
  <si>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</si>
  <si>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</si>
  <si>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</si>
  <si>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</si>
  <si>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</si>
  <si>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</si>
  <si>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</si>
  <si>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</si>
  <si>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</si>
  <si>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</si>
  <si>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</si>
  <si>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</si>
  <si>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</si>
  <si>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</si>
  <si>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</si>
  <si>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</si>
  <si>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</si>
  <si>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</si>
  <si>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</si>
  <si>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</si>
  <si>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</si>
  <si>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</si>
  <si>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</si>
  <si>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</si>
  <si>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</si>
  <si>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</si>
  <si>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</si>
  <si>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</si>
  <si>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</si>
  <si>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</si>
  <si>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</si>
  <si>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</si>
  <si>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</si>
  <si>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</si>
  <si>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</si>
  <si>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</si>
  <si>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</si>
  <si>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</si>
  <si>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</si>
  <si>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</si>
  <si>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</si>
  <si>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</si>
  <si>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</si>
  <si>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</si>
  <si>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</si>
  <si>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</si>
  <si>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</si>
  <si>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</si>
  <si>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</si>
  <si>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</si>
  <si>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</si>
  <si>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</si>
  <si>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</si>
  <si>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</si>
  <si>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</si>
  <si>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</si>
  <si>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</si>
  <si>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</si>
  <si>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</si>
  <si>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</si>
  <si>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</si>
  <si>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</si>
  <si>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</si>
  <si>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</si>
  <si>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</si>
  <si>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</si>
  <si>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</si>
  <si>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</si>
  <si>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</si>
  <si>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</si>
  <si>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</si>
  <si>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</si>
  <si>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</si>
  <si>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</si>
  <si>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</si>
  <si>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</si>
  <si>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</si>
  <si>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</si>
  <si>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</si>
  <si>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</si>
  <si>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</si>
  <si>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</si>
  <si>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</si>
  <si>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</si>
  <si>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</si>
  <si>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</si>
  <si>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</si>
  <si>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</si>
  <si>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</si>
  <si>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</si>
  <si>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</si>
  <si>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</si>
  <si>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</si>
  <si>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</si>
  <si>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</si>
  <si>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</si>
  <si>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</si>
  <si>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</si>
  <si>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</si>
  <si>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</si>
  <si>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</si>
  <si>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</si>
  <si>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</si>
  <si>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</si>
  <si>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</si>
  <si>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</si>
  <si>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</si>
  <si>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</si>
  <si>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</si>
  <si>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</si>
  <si>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</si>
  <si>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</si>
  <si>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</si>
  <si>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</si>
  <si>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</si>
  <si>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</si>
  <si>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</si>
  <si>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</si>
  <si>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</si>
  <si>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</si>
  <si>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</si>
  <si>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</si>
  <si>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</si>
  <si>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</si>
  <si>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</si>
  <si>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</si>
  <si>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</si>
  <si>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</si>
  <si>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</si>
  <si>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</si>
  <si>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</si>
  <si>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</si>
  <si>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</si>
  <si>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</si>
  <si>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</si>
  <si>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</si>
  <si>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</si>
  <si>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</si>
  <si>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</si>
  <si>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</si>
  <si>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</si>
  <si>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</si>
  <si>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</si>
  <si>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</si>
  <si>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</si>
  <si>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</si>
  <si>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</si>
  <si>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</si>
  <si>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</si>
  <si>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</si>
  <si>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</si>
  <si>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</si>
  <si>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</si>
  <si>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</si>
  <si>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</si>
  <si>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</si>
  <si>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</si>
  <si>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</si>
  <si>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</si>
  <si>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</si>
  <si>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</si>
  <si>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</si>
  <si>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</si>
  <si>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</si>
  <si>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</si>
  <si>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</si>
  <si>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</si>
  <si>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</si>
  <si>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</si>
  <si>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</si>
  <si>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</si>
  <si>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</si>
  <si>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</si>
  <si>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</si>
  <si>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</si>
  <si>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</si>
  <si>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</si>
  <si>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</si>
  <si>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</si>
  <si>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</si>
  <si>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</si>
  <si>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</si>
  <si>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</si>
  <si>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</si>
  <si>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</si>
  <si>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</si>
  <si>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</si>
  <si>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</si>
  <si>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</si>
  <si>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</si>
  <si>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</si>
  <si>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</si>
  <si>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</si>
  <si>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</si>
  <si>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</si>
  <si>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</si>
  <si>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</si>
  <si>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</si>
  <si>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</si>
  <si>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</si>
  <si>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</si>
  <si>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</si>
  <si>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</si>
  <si>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</si>
  <si>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</si>
  <si>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</si>
  <si>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</si>
  <si>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</si>
  <si>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</si>
  <si>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</si>
  <si>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</si>
  <si>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</si>
  <si>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</si>
  <si>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</si>
  <si>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</si>
  <si>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</si>
  <si>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</si>
  <si>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</si>
  <si>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</si>
  <si>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</si>
  <si>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</si>
  <si>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</si>
  <si>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</si>
  <si>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</si>
  <si>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</si>
  <si>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</si>
  <si>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</si>
  <si>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</si>
  <si>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</si>
  <si>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</si>
  <si>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</si>
  <si>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</si>
  <si>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</si>
  <si>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</si>
  <si>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</si>
  <si>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</si>
  <si>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</si>
  <si>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</si>
  <si>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</si>
  <si>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</si>
  <si>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</si>
  <si>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</si>
  <si>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</si>
  <si>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</si>
  <si>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</si>
  <si>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</si>
  <si>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</si>
  <si>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</si>
  <si>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</si>
  <si>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</si>
  <si>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</si>
  <si>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</si>
  <si>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</si>
  <si>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</si>
  <si>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</si>
  <si>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</si>
  <si>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</si>
  <si>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</si>
  <si>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</si>
  <si>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</si>
  <si>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</si>
  <si>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</si>
  <si>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</si>
  <si>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</si>
  <si>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</si>
  <si>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</si>
  <si>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</si>
  <si>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</si>
  <si>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</si>
  <si>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</si>
  <si>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</si>
  <si>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</si>
  <si>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</si>
  <si>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</si>
  <si>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</si>
  <si>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</si>
  <si>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</si>
  <si>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</si>
  <si>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</si>
  <si>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</si>
  <si>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</si>
  <si>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</si>
  <si>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</si>
  <si>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</si>
  <si>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</si>
  <si>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</si>
  <si>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</si>
  <si>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</si>
  <si>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</si>
  <si>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</si>
  <si>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</si>
  <si>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</si>
  <si>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</si>
  <si>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</si>
  <si>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</si>
  <si>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</si>
  <si>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</si>
  <si>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</si>
  <si>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</si>
  <si>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</si>
  <si>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</si>
  <si>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</si>
  <si>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</si>
  <si>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</si>
  <si>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</si>
  <si>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</si>
  <si>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</si>
  <si>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</si>
  <si>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</si>
  <si>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</si>
  <si>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</si>
  <si>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</si>
  <si>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</si>
  <si>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</si>
  <si>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</si>
  <si>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</si>
  <si>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</si>
  <si>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</si>
  <si>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</si>
  <si>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</si>
  <si>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</si>
  <si>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</si>
  <si>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</si>
  <si>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</si>
  <si>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</si>
  <si>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</si>
  <si>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</si>
  <si>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</si>
  <si>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</si>
  <si>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</si>
  <si>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</si>
  <si>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</si>
  <si>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</si>
  <si>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</si>
  <si>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</si>
  <si>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</si>
  <si>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</si>
  <si>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</si>
  <si>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</si>
  <si>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</si>
  <si>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</si>
  <si>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</si>
  <si>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</si>
  <si>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</si>
  <si>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</si>
  <si>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</si>
  <si>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</si>
  <si>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</si>
  <si>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</si>
  <si>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</si>
  <si>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</si>
  <si>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</si>
  <si>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</si>
  <si>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</si>
  <si>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</si>
  <si>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</si>
  <si>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</si>
  <si>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</si>
  <si>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</si>
  <si>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</si>
  <si>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</si>
  <si>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</si>
  <si>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</si>
  <si>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</si>
  <si>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</si>
  <si>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</si>
  <si>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</si>
  <si>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</si>
  <si>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</si>
  <si>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</si>
  <si>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</si>
  <si>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</si>
  <si>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</si>
  <si>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</si>
  <si>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</si>
  <si>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</si>
  <si>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</si>
  <si>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</si>
  <si>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</si>
  <si>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</si>
  <si>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</si>
  <si>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</si>
  <si>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</si>
  <si>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</si>
  <si>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</si>
  <si>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</si>
  <si>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</si>
  <si>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</si>
  <si>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</si>
  <si>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</si>
  <si>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</si>
  <si>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</si>
  <si>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</si>
  <si>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</si>
  <si>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</si>
  <si>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</si>
  <si>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</si>
  <si>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</si>
  <si>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</si>
  <si>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</si>
  <si>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</si>
  <si>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</si>
  <si>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</si>
  <si>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</si>
  <si>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</si>
  <si>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</si>
  <si>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</si>
  <si>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</si>
  <si>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</si>
  <si>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</si>
  <si>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</si>
  <si>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</si>
  <si>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</si>
  <si>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</si>
  <si>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</si>
  <si>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</si>
  <si>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</si>
  <si>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</si>
  <si>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</si>
  <si>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</si>
  <si>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</si>
  <si>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</si>
  <si>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</si>
  <si>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</si>
  <si>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</si>
  <si>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</si>
  <si>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</si>
  <si>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</si>
  <si>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</si>
  <si>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</si>
  <si>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</si>
  <si>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</si>
  <si>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</si>
  <si>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</si>
  <si>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</si>
  <si>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</si>
  <si>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</si>
  <si>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</si>
  <si>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</si>
  <si>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</si>
  <si>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</si>
  <si>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</si>
  <si>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</si>
  <si>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</si>
  <si>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</si>
  <si>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</si>
  <si>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</si>
  <si>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</si>
  <si>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</si>
  <si>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</si>
  <si>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</si>
  <si>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</si>
  <si>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</si>
  <si>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</si>
  <si>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</si>
  <si>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</si>
  <si>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</si>
  <si>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</si>
  <si>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</si>
  <si>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</si>
  <si>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</si>
  <si>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</si>
  <si>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</si>
  <si>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</si>
  <si>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</si>
  <si>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</si>
  <si>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</si>
  <si>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</si>
  <si>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</si>
  <si>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</si>
  <si>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</si>
  <si>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</si>
  <si>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</si>
  <si>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</si>
  <si>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</si>
  <si>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</si>
  <si>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</si>
  <si>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</si>
  <si>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</si>
  <si>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</si>
  <si>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</si>
  <si>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</si>
  <si>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</si>
  <si>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</si>
  <si>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</si>
  <si>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</si>
  <si>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</si>
  <si>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</si>
  <si>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</si>
  <si>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</si>
  <si>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</si>
  <si>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</si>
  <si>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</si>
  <si>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</si>
  <si>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</si>
  <si>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</si>
  <si>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</si>
  <si>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</si>
  <si>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</si>
  <si>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</si>
  <si>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</si>
  <si>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</si>
  <si>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</si>
  <si>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</si>
  <si>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</si>
  <si>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</si>
  <si>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</si>
  <si>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</si>
  <si>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</si>
  <si>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</si>
  <si>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</si>
  <si>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</si>
  <si>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</si>
  <si>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</si>
  <si>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</si>
  <si>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</si>
  <si>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</si>
  <si>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</si>
  <si>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</si>
  <si>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</si>
  <si>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</si>
  <si>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</si>
  <si>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</si>
  <si>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</si>
  <si>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</si>
  <si>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</si>
  <si>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</si>
  <si>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</si>
  <si>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</si>
  <si>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</si>
  <si>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</si>
  <si>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</si>
  <si>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</si>
  <si>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</si>
  <si>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</si>
  <si>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</si>
  <si>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</si>
  <si>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</si>
  <si>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</si>
  <si>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</si>
  <si>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</si>
  <si>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</si>
  <si>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</si>
  <si>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</si>
  <si>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</si>
  <si>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</si>
  <si>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</si>
  <si>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</si>
  <si>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</si>
  <si>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</si>
  <si>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</si>
  <si>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</si>
  <si>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</si>
  <si>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</si>
  <si>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</si>
  <si>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</si>
  <si>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</si>
  <si>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</si>
  <si>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</si>
  <si>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</si>
  <si>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</si>
  <si>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</si>
  <si>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</si>
  <si>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</si>
  <si>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</si>
  <si>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</si>
  <si>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</si>
  <si>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</si>
  <si>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</si>
  <si>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</si>
  <si>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</si>
  <si>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</si>
  <si>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</si>
  <si>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</si>
  <si>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</si>
  <si>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</si>
  <si>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</si>
  <si>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</si>
  <si>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</si>
  <si>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</si>
  <si>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</si>
  <si>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</si>
  <si>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</si>
  <si>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</si>
  <si>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</si>
  <si>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</si>
  <si>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</si>
  <si>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</si>
  <si>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</si>
  <si>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</si>
  <si>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</si>
  <si>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</si>
  <si>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</si>
  <si>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</si>
  <si>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</si>
  <si>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</si>
  <si>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</si>
  <si>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</si>
  <si>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</si>
  <si>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</si>
  <si>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</si>
  <si>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</si>
  <si>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</si>
  <si>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</si>
  <si>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</si>
  <si>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</si>
  <si>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</si>
  <si>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</si>
  <si>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</si>
  <si>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</si>
  <si>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</si>
  <si>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</si>
  <si>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</si>
  <si>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</si>
  <si>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</si>
  <si>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</si>
  <si>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</si>
  <si>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</si>
  <si>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</si>
  <si>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</si>
  <si>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</si>
  <si>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</si>
  <si>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</si>
  <si>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</si>
  <si>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</si>
  <si>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</si>
  <si>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</si>
  <si>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</si>
  <si>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</si>
  <si>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</si>
  <si>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</si>
  <si>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</si>
  <si>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</si>
  <si>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</si>
  <si>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</si>
  <si>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</si>
  <si>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</si>
  <si>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</si>
  <si>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</si>
  <si>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</si>
  <si>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</si>
  <si>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</si>
  <si>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</si>
  <si>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</si>
  <si>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</si>
  <si>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</si>
  <si>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</si>
  <si>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</si>
  <si>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</si>
  <si>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</si>
  <si>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</si>
  <si>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</si>
  <si>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</si>
  <si>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</si>
  <si>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</si>
  <si>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</si>
  <si>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</si>
  <si>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</si>
  <si>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</si>
  <si>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</si>
  <si>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</si>
  <si>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</si>
  <si>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</si>
  <si>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</si>
  <si>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</si>
  <si>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</si>
  <si>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</si>
  <si>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</si>
  <si>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</si>
  <si>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</si>
  <si>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</si>
  <si>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</si>
  <si>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</si>
  <si>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</si>
  <si>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</si>
  <si>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</si>
  <si>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</si>
  <si>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</si>
  <si>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</si>
  <si>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</si>
  <si>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</si>
  <si>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</si>
  <si>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</si>
  <si>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</si>
  <si>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</si>
  <si>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</si>
  <si>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</si>
  <si>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</si>
  <si>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</si>
  <si>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</si>
  <si>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</si>
  <si>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</si>
  <si>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</si>
  <si>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</si>
  <si>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</si>
  <si>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</si>
  <si>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</si>
  <si>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</si>
  <si>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</si>
  <si>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</si>
  <si>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</si>
  <si>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</si>
  <si>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</si>
  <si>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</si>
  <si>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</si>
  <si>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</si>
  <si>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</si>
  <si>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</si>
  <si>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</si>
  <si>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</si>
  <si>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</si>
  <si>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</si>
  <si>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</si>
  <si>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</si>
  <si>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</si>
  <si>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</si>
  <si>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</si>
  <si>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</si>
  <si>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</si>
  <si>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</si>
  <si>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</si>
  <si>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</si>
  <si>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</si>
  <si>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</si>
  <si>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</si>
  <si>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</si>
  <si>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</si>
  <si>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</si>
  <si>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</si>
  <si>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</si>
  <si>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</si>
  <si>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</si>
  <si>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</si>
  <si>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</si>
  <si>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</si>
  <si>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</si>
  <si>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</si>
  <si>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</si>
  <si>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</si>
  <si>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</si>
  <si>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</si>
  <si>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</si>
  <si>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</si>
  <si>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</si>
  <si>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</si>
  <si>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</si>
  <si>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</si>
  <si>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</si>
  <si>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</si>
  <si>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</si>
  <si>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</si>
  <si>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</si>
  <si>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</si>
  <si>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</si>
  <si>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</si>
  <si>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</si>
  <si>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</si>
  <si>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</si>
  <si>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</si>
  <si>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</si>
  <si>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</si>
  <si>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</si>
  <si>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</si>
  <si>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</si>
  <si>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</si>
  <si>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</si>
  <si>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</si>
  <si>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</si>
  <si>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</si>
  <si>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</si>
  <si>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</si>
  <si>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</si>
  <si>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</si>
  <si>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</si>
  <si>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</si>
  <si>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</si>
  <si>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</si>
  <si>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</si>
  <si>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</si>
  <si>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</si>
  <si>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</si>
  <si>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</si>
  <si>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</si>
  <si>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</si>
  <si>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</si>
  <si>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</si>
  <si>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</si>
  <si>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</si>
  <si>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</si>
  <si>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</si>
  <si>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</si>
  <si>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</si>
  <si>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</si>
  <si>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</si>
  <si>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</si>
  <si>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</si>
  <si>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</si>
  <si>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</si>
  <si>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</si>
  <si>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</si>
  <si>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</si>
  <si>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</si>
  <si>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</si>
  <si>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</si>
  <si>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</si>
  <si>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</si>
  <si>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</si>
  <si>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</si>
  <si>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</si>
  <si>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</si>
  <si>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</si>
  <si>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</si>
  <si>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</si>
  <si>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</si>
  <si>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</si>
  <si>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</si>
  <si>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</si>
  <si>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</si>
  <si>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</si>
  <si>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</si>
  <si>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</si>
  <si>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</si>
  <si>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</si>
  <si>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</si>
  <si>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</si>
  <si>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</si>
  <si>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</si>
  <si>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</si>
  <si>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</si>
  <si>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</si>
  <si>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</si>
  <si>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</si>
  <si>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</si>
  <si>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</si>
  <si>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</si>
  <si>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</si>
  <si>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</si>
  <si>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</si>
  <si>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</si>
  <si>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</si>
  <si>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</si>
  <si>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</si>
  <si>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</si>
  <si>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</si>
  <si>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</si>
  <si>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</si>
  <si>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</si>
  <si>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</si>
  <si>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</si>
  <si>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</si>
  <si>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</si>
  <si>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</si>
  <si>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</si>
  <si>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</si>
  <si>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</si>
  <si>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</si>
  <si>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</si>
  <si>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</si>
  <si>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</si>
  <si>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</si>
  <si>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</si>
  <si>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</si>
  <si>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</si>
  <si>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</si>
  <si>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</si>
  <si>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</si>
  <si>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</si>
  <si>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</si>
  <si>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</si>
  <si>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</si>
  <si>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</si>
  <si>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</si>
  <si>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</si>
  <si>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</si>
  <si>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</si>
  <si>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</si>
  <si>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</si>
  <si>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</si>
  <si>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</si>
  <si>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</si>
  <si>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</si>
  <si>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</si>
  <si>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</si>
  <si>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</si>
  <si>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</si>
  <si>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</si>
  <si>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</si>
  <si>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</si>
  <si>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</si>
  <si>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</si>
  <si>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</si>
  <si>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</si>
  <si>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</si>
  <si>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</si>
  <si>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</si>
  <si>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</si>
  <si>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</si>
  <si>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</si>
  <si>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</si>
  <si>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</si>
  <si>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</si>
  <si>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</si>
  <si>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</si>
  <si>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</si>
  <si>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</si>
  <si>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</si>
  <si>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</si>
  <si>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</si>
  <si>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</si>
  <si>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</si>
  <si>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</si>
  <si>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</si>
  <si>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</si>
  <si>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</si>
  <si>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</si>
  <si>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</si>
  <si>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</si>
  <si>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</si>
  <si>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</si>
  <si>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</si>
  <si>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</si>
  <si>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</si>
  <si>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</si>
  <si>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</si>
  <si>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</si>
  <si>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</si>
  <si>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</si>
  <si>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</si>
  <si>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</si>
  <si>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</si>
  <si>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</si>
  <si>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</si>
  <si>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</si>
  <si>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</si>
  <si>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</si>
  <si>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</si>
  <si>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</si>
  <si>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</si>
  <si>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</si>
  <si>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</si>
  <si>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</si>
  <si>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</si>
  <si>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</si>
  <si>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</si>
  <si>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</si>
  <si>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</si>
  <si>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</si>
  <si>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</si>
  <si>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</si>
  <si>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</si>
  <si>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</si>
  <si>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</si>
  <si>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</si>
  <si>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</si>
  <si>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</si>
  <si>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</si>
  <si>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</si>
  <si>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</si>
  <si>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</si>
  <si>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</si>
  <si>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</si>
  <si>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</si>
  <si>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</si>
  <si>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</si>
  <si>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</si>
  <si>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</si>
  <si>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</si>
  <si>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</si>
  <si>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</si>
  <si>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</si>
  <si>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</si>
  <si>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</si>
  <si>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</si>
  <si>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</si>
  <si>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</si>
  <si>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</si>
  <si>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</si>
  <si>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</si>
  <si>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</si>
  <si>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</si>
  <si>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</si>
  <si>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</si>
  <si>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</si>
  <si>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</si>
  <si>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</si>
  <si>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</si>
  <si>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</si>
  <si>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</si>
  <si>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</si>
  <si>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</si>
  <si>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</si>
  <si>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</si>
  <si>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</si>
  <si>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</si>
  <si>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</si>
  <si>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</si>
  <si>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</si>
  <si>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</si>
  <si>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</si>
  <si>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</si>
  <si>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</si>
  <si>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</si>
  <si>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</si>
  <si>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</si>
  <si>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</si>
  <si>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</si>
  <si>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</si>
  <si>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</si>
  <si>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</si>
  <si>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</si>
  <si>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</si>
  <si>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</si>
  <si>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</si>
  <si>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</si>
  <si>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</si>
  <si>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</si>
  <si>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</si>
  <si>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</si>
  <si>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</si>
  <si>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</si>
  <si>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</si>
  <si>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</si>
  <si>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</si>
  <si>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</si>
  <si>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</si>
  <si>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</si>
  <si>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</si>
  <si>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</si>
  <si>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</si>
  <si>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</si>
  <si>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</si>
  <si>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</si>
  <si>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</si>
  <si>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</si>
  <si>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</si>
  <si>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</si>
  <si>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</si>
  <si>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</si>
  <si>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</si>
  <si>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</si>
  <si>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</si>
  <si>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</si>
  <si>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</si>
  <si>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</si>
  <si>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</si>
  <si>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</si>
  <si>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</si>
  <si>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</si>
  <si>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</si>
  <si>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</si>
  <si>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</si>
  <si>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</si>
  <si>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</si>
  <si>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</si>
  <si>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</si>
  <si>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</si>
  <si>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</si>
  <si>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</si>
  <si>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</si>
  <si>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</si>
  <si>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</si>
  <si>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</si>
  <si>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</si>
  <si>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</si>
  <si>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</si>
  <si>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</si>
  <si>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</si>
  <si>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</si>
  <si>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</si>
  <si>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</si>
  <si>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</si>
  <si>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</si>
  <si>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</si>
  <si>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</si>
  <si>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</si>
  <si>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</si>
  <si>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</si>
  <si>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</si>
  <si>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</si>
  <si>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</si>
  <si>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</si>
  <si>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</si>
  <si>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</si>
  <si>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</si>
  <si>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</si>
  <si>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</si>
  <si>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</si>
  <si>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</si>
  <si>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</si>
  <si>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</si>
  <si>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</si>
  <si>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</si>
  <si>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</si>
  <si>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</si>
  <si>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</si>
  <si>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</si>
  <si>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</si>
  <si>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</si>
  <si>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</si>
  <si>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</si>
  <si>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</si>
  <si>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</si>
  <si>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</si>
  <si>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</si>
  <si>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</si>
  <si>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</si>
  <si>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</si>
  <si>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</si>
  <si>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</si>
  <si>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</si>
  <si>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</si>
  <si>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</si>
  <si>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</si>
  <si>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</si>
  <si>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</si>
  <si>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</si>
  <si>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</si>
  <si>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</si>
  <si>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</si>
  <si>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</si>
  <si>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</si>
  <si>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</si>
  <si>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</si>
  <si>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</si>
  <si>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</si>
  <si>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</si>
  <si>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</si>
  <si>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</si>
  <si>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</si>
  <si>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</si>
  <si>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</si>
  <si>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</si>
  <si>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</si>
  <si>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</si>
  <si>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</si>
  <si>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</si>
  <si>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</si>
  <si>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</si>
  <si>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</si>
  <si>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</si>
  <si>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</si>
  <si>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</si>
  <si>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</si>
  <si>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</si>
  <si>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</si>
  <si>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</si>
  <si>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</si>
  <si>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</si>
  <si>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</si>
  <si>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</si>
  <si>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</si>
  <si>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</si>
  <si>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</si>
  <si>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</si>
  <si>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</si>
  <si>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</si>
  <si>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</si>
  <si>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</si>
  <si>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</si>
  <si>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</si>
  <si>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</si>
  <si>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</si>
  <si>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</si>
  <si>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</si>
  <si>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</si>
  <si>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</si>
  <si>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</si>
  <si>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</si>
  <si>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</si>
  <si>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</si>
  <si>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</si>
  <si>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</si>
  <si>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</si>
  <si>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</si>
  <si>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</si>
  <si>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</si>
  <si>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</si>
  <si>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</si>
  <si>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</si>
  <si>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</si>
  <si>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</si>
  <si>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</si>
  <si>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</si>
  <si>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</si>
  <si>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</si>
  <si>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</si>
  <si>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</si>
  <si>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</si>
  <si>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</si>
  <si>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</si>
  <si>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</si>
  <si>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</si>
  <si>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</si>
  <si>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</si>
  <si>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</si>
  <si>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</si>
  <si>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</si>
  <si>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</si>
  <si>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</si>
  <si>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</si>
  <si>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</si>
  <si>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</si>
  <si>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</si>
  <si>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</si>
  <si>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</si>
  <si>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</si>
  <si>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</si>
  <si>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</si>
  <si>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</si>
  <si>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</si>
  <si>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</si>
  <si>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</si>
  <si>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</si>
  <si>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</si>
  <si>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</si>
  <si>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</si>
  <si>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</si>
  <si>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</si>
  <si>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</si>
  <si>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</si>
  <si>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</si>
  <si>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</si>
  <si>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</si>
  <si>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</si>
  <si>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</si>
  <si>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</si>
  <si>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</si>
  <si>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</si>
  <si>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</si>
  <si>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</si>
  <si>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</si>
  <si>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</si>
  <si>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</si>
  <si>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</si>
  <si>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</si>
  <si>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</si>
  <si>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</si>
  <si>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</si>
  <si>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</si>
  <si>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</si>
  <si>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</si>
  <si>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</si>
  <si>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</si>
  <si>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</si>
  <si>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</si>
  <si>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</si>
  <si>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</si>
  <si>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</si>
  <si>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</si>
  <si>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</si>
  <si>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</si>
  <si>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</si>
  <si>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</si>
  <si>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</si>
  <si>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</si>
  <si>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</si>
  <si>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</si>
  <si>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</si>
  <si>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</si>
  <si>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</si>
  <si>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</si>
  <si>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</si>
  <si>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</si>
  <si>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</si>
  <si>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</si>
  <si>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</si>
  <si>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</si>
  <si>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</si>
  <si>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</si>
  <si>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</si>
  <si>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</si>
  <si>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</si>
  <si>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</si>
  <si>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</si>
  <si>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</si>
  <si>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</si>
  <si>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</si>
  <si>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</si>
  <si>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</si>
  <si>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</si>
  <si>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</si>
  <si>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</si>
  <si>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</si>
  <si>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</si>
  <si>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</si>
  <si>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</si>
  <si>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</si>
  <si>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</si>
  <si>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</si>
  <si>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</si>
  <si>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</si>
  <si>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</si>
  <si>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</si>
  <si>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</si>
  <si>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</si>
  <si>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</si>
  <si>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</si>
  <si>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</si>
  <si>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</si>
  <si>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</si>
  <si>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</si>
  <si>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</si>
  <si>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</si>
  <si>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</si>
  <si>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</si>
  <si>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</si>
  <si>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</si>
  <si>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</si>
  <si>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</si>
  <si>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</si>
  <si>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</si>
  <si>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</si>
  <si>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</si>
  <si>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</si>
  <si>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</si>
  <si>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</si>
  <si>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</si>
  <si>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</si>
  <si>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</si>
  <si>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</si>
  <si>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</si>
  <si>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</si>
  <si>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</si>
  <si>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</si>
  <si>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</si>
  <si>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</si>
  <si>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</si>
  <si>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</si>
  <si>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</si>
  <si>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</si>
  <si>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</si>
  <si>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</si>
  <si>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</si>
  <si>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</si>
  <si>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</si>
  <si>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</si>
  <si>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</si>
  <si>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</si>
  <si>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</si>
  <si>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</si>
  <si>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</si>
  <si>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</si>
  <si>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</si>
  <si>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</si>
  <si>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</si>
  <si>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</si>
  <si>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</si>
  <si>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</si>
  <si>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</si>
  <si>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</si>
  <si>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</si>
  <si>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</si>
  <si>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</si>
  <si>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</si>
  <si>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</si>
  <si>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</si>
  <si>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</si>
  <si>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</si>
  <si>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</si>
  <si>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</si>
  <si>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</si>
  <si>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</si>
  <si>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</si>
  <si>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</si>
  <si>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</si>
  <si>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</si>
  <si>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</si>
  <si>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</si>
  <si>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</si>
  <si>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</si>
  <si>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</si>
  <si>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</si>
  <si>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</si>
  <si>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</si>
  <si>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</si>
  <si>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</si>
  <si>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</si>
  <si>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</si>
  <si>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</si>
  <si>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</si>
  <si>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</si>
  <si>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</si>
  <si>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</si>
  <si>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</si>
  <si>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</si>
  <si>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</si>
  <si>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</si>
  <si>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</si>
  <si>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</si>
  <si>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</si>
  <si>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</si>
  <si>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</si>
  <si>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</si>
  <si>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</si>
  <si>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</si>
  <si>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</si>
  <si>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</si>
  <si>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</si>
  <si>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</si>
  <si>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</si>
  <si>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</si>
  <si>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</si>
  <si>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</si>
  <si>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</si>
  <si>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</si>
  <si>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</si>
  <si>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</si>
  <si>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</si>
  <si>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</si>
  <si>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</si>
  <si>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</si>
  <si>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</si>
  <si>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</si>
  <si>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</si>
  <si>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</si>
  <si>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</si>
  <si>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</si>
  <si>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</si>
  <si>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</si>
  <si>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</si>
  <si>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</si>
  <si>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</si>
  <si>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</si>
  <si>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</si>
  <si>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</si>
  <si>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</si>
  <si>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</si>
  <si>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</si>
  <si>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</si>
  <si>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</si>
  <si>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</si>
  <si>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</si>
  <si>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</si>
  <si>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</si>
  <si>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</si>
  <si>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</si>
  <si>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</si>
  <si>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</si>
  <si>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</si>
  <si>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</si>
  <si>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</si>
  <si>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</si>
  <si>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</si>
  <si>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</si>
  <si>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</si>
  <si>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</si>
  <si>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</si>
  <si>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</si>
  <si>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</si>
  <si>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</si>
  <si>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</si>
  <si>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</si>
  <si>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</si>
  <si>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</si>
  <si>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</si>
  <si>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</si>
  <si>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</si>
  <si>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</si>
  <si>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</si>
  <si>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</si>
  <si>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</si>
  <si>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</si>
  <si>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</si>
  <si>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</si>
  <si>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</si>
  <si>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</si>
  <si>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</si>
  <si>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</si>
  <si>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</si>
  <si>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</si>
  <si>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</si>
  <si>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</si>
  <si>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</si>
  <si>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</si>
  <si>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</si>
  <si>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</si>
  <si>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</si>
  <si>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</si>
  <si>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</si>
  <si>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</si>
  <si>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</si>
  <si>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</si>
  <si>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</si>
  <si>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</si>
  <si>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</si>
  <si>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</si>
  <si>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</si>
  <si>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</si>
  <si>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</si>
  <si>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</si>
  <si>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</si>
  <si>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</si>
  <si>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</si>
  <si>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</si>
  <si>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</si>
  <si>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</si>
  <si>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</si>
  <si>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</si>
  <si>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</si>
  <si>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</si>
  <si>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</si>
  <si>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</si>
  <si>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</si>
  <si>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</si>
  <si>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</si>
  <si>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</si>
  <si>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</si>
  <si>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</si>
  <si>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</si>
  <si>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</si>
  <si>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</si>
  <si>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</si>
  <si>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</si>
  <si>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</si>
  <si>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</si>
  <si>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</si>
  <si>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</si>
  <si>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</si>
  <si>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</si>
  <si>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</si>
  <si>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</si>
  <si>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</si>
  <si>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</si>
  <si>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</si>
  <si>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</si>
  <si>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</si>
  <si>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</si>
  <si>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</si>
  <si>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</si>
  <si>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</si>
  <si>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</si>
  <si>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</si>
  <si>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</si>
  <si>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</si>
  <si>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</si>
  <si>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</si>
  <si>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</si>
  <si>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</si>
  <si>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</si>
  <si>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</si>
  <si>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</si>
  <si>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</si>
  <si>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</si>
  <si>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</si>
  <si>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</si>
  <si>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</si>
  <si>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</si>
  <si>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</si>
  <si>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</si>
  <si>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</si>
  <si>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</si>
  <si>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</si>
  <si>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</si>
  <si>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</si>
  <si>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</si>
  <si>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</si>
  <si>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</si>
  <si>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</si>
  <si>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</si>
  <si>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</si>
  <si>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</si>
  <si>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</si>
  <si>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</si>
  <si>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</si>
  <si>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</si>
  <si>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</si>
  <si>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</si>
  <si>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</si>
  <si>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</si>
  <si>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</si>
  <si>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</si>
  <si>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</si>
  <si>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</si>
  <si>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</si>
  <si>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</si>
  <si>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</si>
  <si>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</si>
  <si>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</si>
  <si>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</si>
  <si>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</si>
  <si>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</si>
  <si>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</si>
  <si>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</si>
  <si>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</si>
  <si>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</si>
  <si>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</si>
  <si>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</si>
  <si>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</si>
  <si>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</si>
  <si>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</si>
  <si>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</si>
  <si>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</si>
  <si>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</si>
  <si>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</si>
  <si>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</si>
  <si>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</si>
  <si>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</si>
  <si>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</si>
  <si>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</si>
  <si>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</si>
  <si>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</si>
  <si>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</si>
  <si>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</si>
  <si>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</si>
  <si>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</si>
  <si>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</si>
  <si>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</si>
  <si>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</si>
  <si>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</si>
  <si>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</si>
  <si>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</si>
  <si>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</si>
  <si>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</si>
  <si>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</si>
  <si>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</si>
  <si>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</si>
  <si>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</si>
  <si>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</si>
  <si>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</si>
  <si>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</si>
  <si>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</si>
  <si>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</si>
  <si>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</si>
  <si>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</si>
  <si>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</si>
  <si>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</si>
  <si>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</si>
  <si>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</si>
  <si>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</si>
  <si>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</si>
  <si>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</si>
  <si>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</si>
  <si>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</si>
  <si>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</si>
  <si>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</si>
  <si>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</si>
  <si>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</si>
  <si>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</si>
  <si>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</si>
  <si>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</si>
  <si>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</si>
  <si>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</si>
  <si>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</si>
  <si>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</si>
  <si>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</si>
  <si>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</si>
  <si>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</si>
  <si>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</si>
  <si>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</si>
  <si>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</si>
  <si>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</si>
  <si>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</si>
  <si>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</si>
  <si>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</si>
  <si>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</si>
  <si>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</si>
  <si>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</si>
  <si>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</si>
  <si>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</si>
  <si>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</si>
  <si>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</si>
  <si>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</si>
  <si>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</si>
  <si>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</si>
  <si>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</si>
  <si>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</si>
  <si>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</si>
  <si>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</si>
  <si>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</si>
  <si>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</si>
  <si>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</si>
  <si>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</si>
  <si>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</si>
  <si>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</si>
  <si>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</si>
  <si>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</si>
  <si>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</si>
  <si>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</si>
  <si>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</si>
  <si>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</si>
  <si>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</si>
  <si>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</si>
  <si>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</si>
  <si>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</si>
  <si>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</si>
  <si>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</si>
  <si>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</si>
  <si>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</si>
  <si>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</si>
  <si>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</si>
  <si>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</si>
  <si>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</si>
  <si>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</si>
  <si>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</si>
  <si>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</si>
  <si>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</si>
  <si>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</si>
  <si>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</si>
  <si>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</si>
  <si>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</si>
  <si>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</si>
  <si>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</si>
  <si>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</si>
  <si>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</si>
  <si>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</si>
  <si>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</si>
  <si>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</si>
  <si>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</si>
  <si>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</si>
  <si>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</si>
  <si>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</si>
  <si>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</si>
  <si>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</si>
  <si>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</si>
  <si>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</si>
  <si>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</si>
  <si>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</si>
  <si>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</si>
  <si>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</si>
  <si>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</si>
  <si>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</si>
  <si>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</si>
  <si>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</si>
  <si>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</si>
  <si>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</si>
  <si>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</si>
  <si>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</si>
  <si>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</si>
  <si>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</si>
  <si>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</si>
  <si>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</si>
  <si>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</si>
  <si>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</si>
  <si>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</si>
  <si>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</si>
  <si>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</si>
  <si>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</si>
  <si>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</si>
  <si>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</si>
  <si>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</si>
  <si>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</si>
  <si>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</si>
  <si>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</si>
  <si>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</si>
  <si>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</si>
  <si>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</si>
  <si>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</si>
  <si>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</si>
  <si>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</si>
  <si>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</si>
  <si>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</si>
  <si>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</si>
  <si>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</si>
  <si>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</si>
  <si>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</si>
  <si>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</si>
  <si>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</si>
  <si>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</si>
  <si>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</si>
  <si>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</si>
  <si>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</si>
  <si>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</si>
  <si>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</si>
  <si>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</si>
  <si>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</si>
  <si>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</si>
  <si>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</si>
  <si>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</si>
  <si>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</si>
  <si>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</si>
  <si>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</si>
  <si>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</si>
  <si>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</si>
  <si>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</si>
  <si>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</si>
  <si>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</si>
  <si>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</si>
  <si>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</si>
  <si>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</si>
  <si>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</si>
  <si>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</si>
  <si>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</si>
  <si>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</si>
  <si>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</si>
  <si>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</si>
  <si>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</si>
  <si>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</si>
  <si>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</si>
  <si>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</si>
  <si>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</si>
  <si>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</si>
  <si>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</si>
  <si>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</si>
  <si>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</si>
  <si>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</si>
  <si>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</si>
  <si>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</si>
  <si>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</si>
  <si>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</si>
  <si>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</si>
  <si>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</si>
  <si>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</si>
  <si>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</si>
  <si>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</si>
  <si>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</si>
  <si>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</si>
  <si>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</si>
  <si>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</si>
  <si>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</si>
  <si>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</si>
  <si>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</si>
  <si>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</si>
  <si>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</si>
  <si>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</si>
  <si>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</si>
  <si>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</si>
  <si>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</si>
  <si>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</si>
  <si>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</si>
  <si>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</si>
  <si>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</si>
  <si>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</si>
  <si>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</si>
  <si>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</si>
  <si>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</si>
  <si>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</si>
  <si>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</si>
  <si>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</si>
  <si>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</si>
  <si>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</si>
  <si>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</si>
  <si>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</si>
  <si>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</si>
  <si>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</si>
  <si>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</si>
  <si>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</si>
  <si>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</si>
  <si>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</si>
  <si>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</si>
  <si>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</si>
  <si>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</si>
  <si>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</si>
  <si>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</si>
  <si>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</si>
  <si>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</si>
  <si>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</si>
  <si>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</si>
  <si>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</si>
  <si>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</si>
  <si>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</si>
  <si>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</si>
  <si>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</si>
  <si>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</si>
  <si>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</si>
  <si>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</si>
  <si>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</si>
  <si>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</si>
  <si>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</si>
  <si>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</si>
  <si>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</si>
  <si>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</si>
  <si>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</si>
  <si>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</si>
  <si>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</si>
  <si>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</si>
  <si>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</si>
  <si>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</si>
  <si>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</si>
  <si>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</si>
  <si>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</si>
  <si>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</si>
  <si>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</si>
  <si>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</si>
  <si>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</si>
  <si>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</si>
  <si>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</si>
  <si>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</si>
  <si>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</si>
  <si>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</si>
  <si>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</si>
  <si>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</si>
  <si>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</si>
  <si>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</si>
  <si>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</si>
  <si>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</si>
  <si>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</si>
  <si>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</si>
  <si>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</si>
  <si>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</si>
  <si>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</si>
  <si>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</si>
  <si>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</si>
  <si>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</si>
  <si>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</si>
  <si>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</si>
  <si>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</si>
  <si>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</si>
  <si>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</si>
  <si>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</si>
  <si>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</si>
  <si>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</si>
  <si>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</si>
  <si>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</si>
  <si>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</si>
  <si>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</si>
  <si>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</si>
  <si>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</si>
  <si>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</si>
  <si>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</si>
  <si>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</si>
  <si>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</si>
  <si>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</si>
  <si>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</si>
  <si>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</si>
  <si>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</si>
  <si>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</si>
  <si>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</si>
  <si>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</si>
  <si>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</si>
  <si>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</si>
  <si>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</si>
  <si>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</si>
  <si>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</si>
  <si>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</si>
  <si>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</si>
  <si>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</si>
  <si>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</si>
  <si>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</si>
  <si>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</si>
  <si>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</si>
  <si>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</si>
  <si>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</si>
  <si>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</si>
  <si>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</si>
  <si>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</si>
  <si>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</si>
  <si>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</si>
  <si>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</si>
  <si>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</si>
  <si>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</si>
  <si>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</si>
  <si>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</si>
  <si>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</si>
  <si>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</si>
  <si>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</si>
  <si>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</si>
  <si>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</si>
  <si>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</si>
  <si>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</si>
  <si>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</si>
  <si>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</si>
  <si>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</si>
  <si>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</si>
  <si>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</si>
  <si>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</si>
  <si>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</si>
  <si>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</si>
  <si>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</si>
  <si>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</si>
  <si>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</si>
  <si>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</si>
  <si>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</si>
  <si>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</si>
  <si>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</si>
  <si>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</si>
  <si>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</si>
  <si>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</si>
  <si>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</si>
  <si>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</si>
  <si>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</si>
  <si>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</si>
  <si>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</si>
  <si>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</si>
  <si>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</si>
  <si>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</si>
  <si>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</si>
  <si>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</si>
  <si>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</si>
  <si>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</si>
  <si>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</si>
  <si>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</si>
  <si>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</si>
  <si>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</si>
  <si>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</si>
  <si>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</si>
  <si>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</si>
  <si>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</si>
  <si>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</si>
  <si>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</si>
  <si>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</si>
  <si>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</si>
  <si>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</si>
  <si>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</si>
  <si>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</si>
  <si>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</si>
  <si>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</si>
  <si>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</si>
  <si>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</si>
  <si>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</si>
  <si>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</si>
  <si>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</si>
  <si>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</si>
  <si>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</si>
  <si>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</si>
  <si>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</si>
  <si>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</si>
  <si>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</si>
  <si>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</si>
  <si>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</si>
  <si>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</si>
  <si>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</si>
  <si>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</si>
  <si>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</si>
  <si>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</si>
  <si>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</si>
  <si>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</si>
  <si>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</si>
  <si>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</si>
  <si>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</si>
  <si>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</si>
  <si>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</si>
  <si>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</si>
  <si>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</si>
  <si>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</si>
  <si>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</si>
  <si>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</si>
  <si>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</si>
  <si>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</si>
  <si>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</si>
  <si>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</si>
  <si>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</si>
  <si>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</si>
  <si>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</si>
  <si>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</si>
  <si>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</si>
  <si>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</si>
  <si>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</si>
  <si>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</si>
  <si>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</si>
  <si>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</si>
  <si>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</si>
  <si>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</si>
  <si>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</si>
  <si>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</si>
  <si>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</si>
  <si>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</si>
  <si>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</si>
  <si>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</si>
  <si>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</si>
  <si>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</si>
  <si>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</si>
  <si>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</si>
  <si>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</si>
  <si>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</si>
  <si>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</si>
  <si>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</si>
  <si>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</si>
  <si>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</si>
  <si>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</si>
  <si>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</si>
  <si>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</si>
  <si>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</si>
  <si>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</si>
  <si>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</si>
  <si>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</si>
  <si>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</si>
  <si>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</si>
  <si>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</si>
  <si>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</si>
  <si>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</si>
  <si>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</si>
  <si>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</si>
  <si>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</si>
  <si>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</si>
  <si>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</si>
  <si>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</si>
  <si>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</si>
  <si>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</si>
  <si>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</si>
  <si>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</si>
  <si>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</si>
  <si>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</si>
  <si>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</si>
  <si>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</si>
  <si>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</si>
  <si>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</si>
  <si>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</si>
  <si>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</si>
  <si>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</si>
  <si>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</si>
  <si>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</si>
  <si>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</si>
  <si>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</si>
  <si>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</si>
  <si>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</si>
  <si>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</si>
  <si>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</si>
  <si>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</si>
  <si>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</si>
  <si>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</si>
  <si>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</si>
  <si>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</si>
  <si>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</si>
  <si>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</si>
  <si>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</si>
  <si>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</si>
  <si>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</si>
  <si>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</si>
  <si>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</si>
  <si>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</si>
  <si>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</si>
  <si>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</si>
  <si>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</si>
  <si>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</si>
  <si>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</si>
  <si>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</si>
  <si>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</si>
  <si>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</si>
  <si>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</si>
  <si>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</si>
  <si>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</si>
  <si>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</si>
  <si>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</si>
  <si>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</si>
  <si>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</si>
  <si>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</si>
  <si>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</si>
  <si>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</si>
  <si>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</si>
  <si>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</si>
  <si>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</si>
  <si>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</si>
  <si>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</si>
  <si>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</si>
  <si>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</si>
  <si>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</si>
  <si>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</si>
  <si>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</si>
  <si>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</si>
  <si>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</si>
  <si>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</si>
  <si>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</si>
  <si>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</si>
  <si>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</si>
  <si>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</si>
  <si>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</si>
  <si>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</si>
  <si>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</si>
  <si>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</si>
  <si>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</si>
  <si>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</si>
  <si>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</si>
  <si>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</si>
  <si>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</si>
  <si>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</si>
  <si>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</si>
  <si>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</si>
  <si>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</si>
  <si>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</si>
  <si>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</si>
  <si>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</si>
  <si>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</si>
  <si>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</si>
  <si>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</si>
  <si>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</si>
  <si>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</si>
  <si>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</si>
  <si>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</si>
  <si>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</si>
  <si>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</si>
  <si>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</si>
  <si>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</si>
  <si>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</si>
  <si>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</si>
  <si>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</si>
  <si>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</si>
  <si>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</si>
  <si>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</si>
  <si>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</si>
  <si>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</si>
  <si>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</si>
  <si>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</si>
  <si>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</si>
  <si>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</si>
  <si>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</si>
  <si>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</si>
  <si>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</si>
  <si>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</si>
  <si>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</si>
  <si>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</si>
  <si>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</si>
  <si>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</si>
  <si>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</si>
  <si>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</si>
  <si>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</si>
  <si>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</si>
  <si>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</si>
  <si>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</si>
  <si>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</si>
  <si>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</si>
  <si>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</si>
  <si>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</si>
  <si>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</si>
  <si>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</si>
  <si>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</si>
  <si>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</si>
  <si>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</si>
  <si>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</si>
  <si>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</si>
  <si>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</si>
  <si>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</si>
  <si>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</si>
  <si>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</si>
  <si>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</si>
  <si>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</si>
  <si>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</si>
  <si>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</si>
  <si>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</si>
  <si>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</si>
  <si>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</si>
  <si>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</si>
  <si>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</si>
  <si>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</si>
  <si>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</si>
  <si>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</si>
  <si>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</si>
  <si>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</si>
  <si>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</si>
  <si>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</si>
  <si>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</si>
  <si>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</si>
  <si>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</si>
  <si>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</si>
  <si>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</si>
  <si>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</si>
  <si>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</si>
  <si>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</si>
  <si>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</si>
  <si>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</si>
  <si>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</si>
  <si>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</si>
  <si>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</si>
  <si>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</si>
  <si>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</si>
  <si>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</si>
  <si>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</si>
  <si>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</si>
  <si>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</si>
  <si>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</si>
  <si>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</si>
  <si>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</si>
  <si>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</si>
  <si>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</si>
  <si>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</si>
  <si>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</si>
  <si>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</si>
  <si>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</si>
  <si>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</si>
  <si>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</si>
  <si>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</si>
  <si>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</si>
  <si>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</si>
  <si>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</si>
  <si>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</si>
  <si>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</si>
  <si>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</si>
  <si>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</si>
  <si>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</si>
  <si>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</si>
  <si>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</si>
  <si>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</si>
  <si>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</si>
  <si>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</si>
  <si>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</si>
  <si>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</si>
  <si>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</si>
  <si>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</si>
  <si>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</si>
  <si>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</si>
  <si>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</si>
  <si>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</si>
  <si>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</si>
  <si>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</si>
  <si>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</si>
  <si>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</si>
  <si>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</si>
  <si>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</si>
  <si>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</si>
  <si>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</si>
  <si>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</si>
  <si>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</si>
  <si>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</si>
  <si>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</si>
  <si>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</si>
  <si>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</si>
  <si>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</si>
  <si>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</si>
  <si>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</si>
  <si>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</si>
  <si>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</si>
  <si>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</si>
  <si>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</si>
  <si>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</si>
  <si>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</si>
  <si>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</si>
  <si>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</si>
  <si>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</si>
  <si>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</si>
  <si>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</si>
  <si>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</si>
  <si>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</si>
  <si>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</si>
  <si>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</si>
  <si>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</si>
  <si>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</si>
  <si>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</si>
  <si>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</si>
  <si>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</si>
  <si>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</si>
  <si>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</si>
  <si>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</si>
  <si>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</si>
  <si>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</si>
  <si>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</si>
  <si>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</si>
  <si>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</si>
  <si>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</si>
  <si>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</si>
  <si>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</si>
  <si>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</si>
  <si>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</si>
  <si>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</si>
  <si>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</si>
  <si>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</si>
  <si>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</si>
  <si>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</si>
  <si>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</si>
  <si>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</si>
  <si>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</si>
  <si>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</si>
  <si>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</si>
  <si>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</si>
  <si>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</si>
  <si>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</si>
  <si>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</si>
  <si>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</si>
  <si>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</si>
  <si>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</si>
  <si>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</si>
  <si>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</si>
  <si>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</si>
  <si>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</si>
  <si>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</si>
  <si>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</si>
  <si>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</si>
  <si>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</si>
  <si>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</si>
  <si>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</si>
  <si>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</si>
  <si>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</si>
  <si>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</si>
  <si>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</si>
  <si>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</si>
  <si>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</si>
  <si>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</si>
  <si>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</si>
  <si>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</si>
  <si>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</si>
  <si>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</si>
  <si>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</si>
  <si>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</si>
  <si>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</si>
  <si>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</si>
  <si>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</si>
  <si>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</si>
  <si>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</si>
  <si>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</si>
  <si>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</si>
  <si>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</si>
  <si>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</si>
  <si>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</si>
  <si>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</si>
  <si>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</si>
  <si>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</si>
  <si>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</si>
  <si>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</si>
  <si>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</si>
  <si>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</si>
  <si>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</si>
  <si>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</si>
  <si>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</si>
  <si>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</si>
  <si>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</si>
  <si>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</si>
  <si>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</si>
  <si>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</si>
  <si>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</si>
  <si>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</si>
  <si>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</si>
  <si>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</si>
  <si>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</si>
  <si>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</si>
  <si>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</si>
  <si>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</si>
  <si>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</si>
  <si>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</si>
  <si>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</si>
  <si>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</si>
  <si>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</si>
  <si>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</si>
  <si>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</si>
  <si>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</si>
  <si>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</si>
  <si>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</si>
  <si>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</si>
  <si>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</si>
  <si>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</si>
  <si>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</si>
  <si>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</si>
  <si>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</si>
  <si>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</si>
  <si>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</si>
  <si>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</si>
  <si>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</si>
  <si>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</si>
  <si>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</si>
  <si>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</si>
  <si>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</si>
  <si>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</si>
  <si>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</si>
  <si>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</si>
  <si>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</si>
  <si>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</si>
  <si>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</si>
  <si>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</si>
  <si>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</si>
  <si>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</si>
  <si>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</si>
  <si>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</si>
  <si>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</si>
  <si>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</si>
  <si>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</si>
  <si>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</si>
  <si>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</si>
  <si>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</si>
  <si>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</si>
  <si>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</si>
  <si>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</si>
  <si>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</si>
  <si>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</si>
  <si>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</si>
  <si>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</si>
  <si>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</si>
  <si>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</si>
  <si>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</si>
  <si>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</si>
  <si>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</si>
  <si>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</si>
  <si>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</si>
  <si>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</si>
  <si>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</si>
  <si>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</si>
  <si>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</si>
  <si>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</si>
  <si>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</si>
  <si>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</si>
  <si>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</si>
  <si>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</si>
  <si>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</si>
  <si>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</si>
  <si>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</si>
  <si>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</si>
  <si>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</si>
  <si>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</si>
  <si>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</si>
  <si>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</si>
  <si>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</si>
  <si>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</si>
  <si>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</si>
  <si>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</si>
  <si>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</si>
  <si>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</si>
  <si>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</si>
  <si>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</si>
  <si>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</si>
  <si>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</si>
  <si>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</si>
  <si>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</si>
  <si>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</si>
  <si>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</si>
  <si>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</si>
  <si>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</si>
  <si>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</si>
  <si>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</si>
  <si>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</si>
  <si>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</si>
  <si>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</si>
  <si>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</si>
  <si>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</si>
  <si>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</si>
  <si>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</si>
  <si>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</si>
  <si>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</si>
  <si>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</si>
  <si>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</si>
  <si>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</si>
  <si>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</si>
  <si>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</si>
  <si>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</si>
  <si>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</si>
  <si>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</si>
  <si>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</si>
  <si>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</si>
  <si>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</si>
  <si>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</si>
  <si>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</si>
  <si>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</si>
  <si>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</si>
  <si>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</si>
  <si>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</si>
  <si>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</si>
  <si>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</si>
  <si>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</si>
  <si>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</si>
  <si>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</si>
  <si>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</si>
  <si>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</si>
  <si>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</si>
  <si>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</si>
  <si>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</si>
  <si>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</si>
  <si>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</si>
  <si>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</si>
  <si>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</si>
  <si>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</si>
  <si>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</si>
  <si>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</si>
  <si>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</si>
  <si>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</si>
  <si>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</si>
  <si>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</si>
  <si>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</si>
  <si>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</si>
  <si>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</si>
  <si>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</si>
  <si>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</si>
  <si>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</si>
  <si>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</si>
  <si>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</si>
  <si>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</si>
  <si>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</si>
  <si>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</si>
  <si>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</si>
  <si>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</si>
  <si>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</si>
  <si>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</si>
  <si>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</si>
  <si>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</si>
  <si>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</si>
  <si>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</si>
  <si>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</si>
  <si>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</si>
  <si>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</si>
  <si>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</si>
  <si>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</si>
  <si>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</si>
  <si>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</si>
  <si>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</si>
  <si>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</si>
  <si>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</si>
  <si>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</si>
  <si>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</si>
  <si>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</si>
  <si>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</si>
  <si>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</si>
  <si>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</si>
  <si>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</si>
  <si>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</si>
  <si>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</si>
  <si>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</si>
  <si>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</si>
  <si>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</si>
  <si>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</si>
  <si>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</si>
  <si>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</si>
  <si>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</si>
  <si>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</si>
  <si>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</si>
  <si>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</si>
  <si>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</si>
  <si>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</si>
  <si>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</si>
  <si>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</si>
  <si>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</si>
  <si>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</si>
  <si>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</si>
  <si>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</si>
  <si>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</si>
  <si>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</si>
  <si>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</si>
  <si>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</si>
  <si>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</si>
  <si>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</si>
  <si>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</si>
  <si>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</si>
  <si>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</si>
  <si>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</si>
  <si>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</si>
  <si>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</si>
  <si>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</si>
  <si>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</si>
  <si>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</si>
  <si>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</si>
  <si>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</si>
  <si>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</si>
  <si>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</si>
  <si>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</si>
  <si>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</si>
  <si>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</si>
  <si>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</si>
  <si>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</si>
  <si>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</si>
  <si>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</si>
  <si>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</si>
  <si>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</si>
  <si>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</si>
  <si>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</si>
  <si>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</si>
  <si>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</si>
  <si>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</si>
  <si>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</si>
  <si>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</si>
  <si>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</si>
  <si>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</si>
  <si>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</si>
  <si>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</si>
  <si>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</si>
  <si>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</si>
  <si>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</si>
  <si>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</si>
  <si>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</si>
  <si>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</si>
  <si>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</si>
  <si>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</si>
  <si>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</si>
  <si>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</si>
  <si>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</si>
  <si>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</si>
  <si>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</si>
  <si>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</si>
  <si>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</si>
  <si>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</si>
  <si>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</si>
  <si>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</si>
  <si>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</si>
  <si>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</si>
  <si>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</si>
  <si>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</si>
  <si>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</si>
  <si>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</si>
  <si>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</si>
  <si>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</si>
  <si>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</si>
  <si>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</si>
  <si>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</si>
  <si>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</si>
  <si>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</si>
  <si>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</si>
  <si>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</si>
  <si>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</si>
  <si>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</si>
  <si>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</si>
  <si>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</si>
  <si>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</si>
  <si>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</si>
  <si>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</si>
  <si>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</si>
  <si>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</si>
  <si>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</si>
  <si>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</si>
  <si>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</si>
  <si>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</si>
  <si>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</si>
  <si>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</si>
  <si>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</si>
  <si>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</si>
  <si>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</si>
  <si>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</si>
  <si>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</si>
  <si>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</si>
  <si>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</si>
  <si>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</si>
  <si>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</si>
  <si>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</si>
  <si>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</si>
  <si>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</si>
  <si>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</si>
  <si>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</si>
  <si>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</si>
  <si>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</si>
  <si>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</si>
  <si>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</si>
  <si>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</si>
  <si>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</si>
  <si>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</si>
  <si>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</si>
  <si>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</si>
  <si>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</si>
  <si>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</si>
  <si>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</si>
  <si>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</si>
  <si>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</si>
  <si>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</si>
  <si>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</si>
  <si>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</si>
  <si>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</si>
  <si>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</si>
  <si>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</si>
  <si>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</si>
  <si>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</si>
  <si>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</si>
  <si>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</si>
  <si>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</si>
  <si>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</si>
  <si>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</si>
  <si>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</si>
  <si>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</si>
  <si>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</si>
  <si>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</si>
  <si>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</si>
  <si>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</si>
  <si>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</si>
  <si>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</si>
  <si>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</si>
  <si>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</si>
  <si>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</si>
  <si>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</si>
  <si>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</si>
  <si>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</si>
  <si>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</si>
  <si>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</si>
  <si>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</si>
  <si>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</si>
  <si>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</si>
  <si>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</si>
  <si>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</si>
  <si>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</si>
  <si>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</si>
  <si>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</si>
  <si>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</si>
  <si>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</si>
  <si>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</si>
  <si>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</si>
  <si>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</si>
  <si>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</si>
  <si>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</si>
  <si>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</si>
  <si>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</si>
  <si>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</si>
  <si>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</si>
  <si>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</si>
  <si>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</si>
  <si>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</si>
  <si>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</si>
  <si>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</si>
  <si>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</si>
  <si>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</si>
  <si>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</si>
  <si>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</si>
  <si>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</si>
  <si>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</si>
  <si>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</si>
  <si>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</si>
  <si>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</si>
  <si>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</si>
  <si>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</si>
  <si>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</si>
  <si>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</si>
  <si>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</si>
  <si>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</si>
  <si>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</si>
  <si>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</si>
  <si>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</si>
  <si>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</si>
  <si>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</si>
  <si>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</si>
  <si>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</si>
  <si>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</si>
  <si>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</si>
  <si>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</si>
  <si>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</si>
  <si>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</si>
  <si>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</si>
  <si>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</si>
  <si>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</si>
  <si>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</si>
  <si>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</si>
  <si>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</si>
  <si>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</si>
  <si>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</si>
  <si>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</si>
  <si>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</si>
  <si>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</si>
  <si>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</si>
  <si>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</si>
  <si>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</si>
  <si>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</si>
  <si>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</si>
  <si>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</si>
  <si>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</si>
  <si>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</si>
  <si>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</si>
  <si>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</si>
  <si>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</si>
  <si>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</si>
  <si>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</si>
  <si>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</si>
  <si>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</si>
  <si>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</si>
  <si>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</si>
  <si>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</si>
  <si>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</si>
  <si>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</si>
  <si>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</si>
  <si>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</si>
  <si>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</si>
  <si>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</si>
  <si>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</si>
  <si>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</si>
  <si>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</si>
  <si>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</si>
  <si>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</si>
  <si>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</si>
  <si>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</si>
  <si>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</si>
  <si>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</si>
  <si>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</si>
  <si>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</si>
  <si>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</si>
  <si>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</si>
  <si>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</si>
  <si>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</si>
  <si>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</si>
  <si>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</si>
  <si>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</si>
  <si>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</si>
  <si>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</si>
  <si>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</si>
  <si>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</si>
  <si>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</si>
  <si>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</si>
  <si>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</si>
  <si>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</si>
  <si>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</si>
  <si>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</si>
  <si>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</si>
  <si>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</si>
  <si>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</si>
  <si>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</si>
  <si>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</si>
  <si>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</si>
  <si>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</si>
  <si>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</si>
  <si>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</si>
  <si>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</si>
  <si>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</si>
  <si>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</si>
  <si>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</si>
  <si>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</si>
  <si>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</si>
  <si>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</si>
  <si>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</si>
  <si>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</si>
  <si>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</si>
  <si>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</si>
  <si>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</si>
  <si>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</si>
  <si>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</si>
  <si>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</si>
  <si>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</si>
  <si>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</si>
  <si>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</si>
  <si>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</si>
  <si>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</si>
  <si>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</si>
  <si>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</si>
  <si>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</si>
  <si>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</si>
  <si>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</si>
  <si>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</si>
  <si>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</si>
  <si>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</si>
  <si>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</si>
  <si>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</si>
  <si>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</si>
  <si>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</si>
  <si>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</si>
  <si>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</si>
  <si>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</si>
  <si>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</si>
  <si>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</si>
  <si>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</si>
  <si>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</si>
  <si>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</si>
  <si>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</si>
  <si>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</si>
  <si>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</si>
  <si>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</si>
  <si>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</si>
  <si>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</si>
  <si>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</si>
  <si>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</si>
  <si>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</si>
  <si>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</si>
  <si>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</si>
  <si>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</si>
  <si>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</si>
  <si>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</si>
  <si>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</si>
  <si>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</si>
  <si>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</si>
  <si>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</si>
  <si>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</si>
  <si>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</si>
  <si>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</si>
  <si>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</si>
  <si>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</si>
  <si>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</si>
  <si>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</si>
  <si>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</si>
  <si>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</si>
  <si>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</si>
  <si>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</si>
  <si>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</si>
  <si>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</si>
  <si>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</si>
  <si>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</si>
  <si>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</si>
  <si>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</si>
  <si>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</si>
  <si>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</si>
  <si>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</si>
  <si>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</si>
  <si>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</si>
  <si>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</si>
  <si>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</si>
  <si>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</si>
  <si>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</si>
  <si>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</si>
  <si>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</si>
  <si>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</si>
  <si>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</si>
  <si>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</si>
  <si>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</si>
  <si>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</si>
  <si>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</si>
  <si>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</si>
  <si>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</si>
  <si>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</si>
  <si>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</si>
  <si>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</si>
  <si>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</si>
  <si>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</si>
  <si>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</si>
  <si>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</si>
  <si>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</si>
  <si>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</si>
  <si>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</si>
  <si>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</si>
  <si>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</si>
  <si>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</si>
  <si>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</si>
  <si>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</si>
  <si>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</si>
  <si>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</si>
  <si>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</si>
  <si>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</si>
  <si>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</si>
  <si>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</si>
  <si>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</si>
  <si>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</si>
  <si>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</si>
  <si>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</si>
  <si>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</si>
  <si>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</si>
  <si>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</si>
  <si>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</si>
  <si>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</si>
  <si>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</si>
  <si>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</si>
  <si>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</si>
  <si>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</si>
  <si>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</si>
  <si>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</si>
  <si>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</si>
  <si>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</si>
  <si>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</si>
  <si>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</si>
  <si>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</si>
  <si>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</si>
  <si>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</si>
  <si>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</si>
  <si>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</si>
  <si>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</si>
  <si>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</si>
  <si>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</si>
  <si>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</si>
  <si>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</si>
  <si>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</si>
  <si>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</si>
  <si>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</si>
  <si>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</si>
  <si>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</si>
  <si>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</si>
  <si>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</si>
  <si>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</si>
  <si>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</si>
  <si>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</si>
  <si>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</si>
  <si>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</si>
  <si>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</si>
  <si>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</si>
  <si>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</si>
  <si>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</si>
  <si>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</si>
  <si>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</si>
  <si>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</si>
  <si>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</si>
  <si>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</si>
  <si>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</si>
  <si>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</si>
  <si>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</si>
  <si>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</si>
  <si>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</si>
  <si>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</si>
  <si>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</si>
  <si>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</si>
  <si>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</si>
  <si>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</si>
  <si>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</si>
  <si>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</si>
  <si>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</si>
  <si>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</si>
  <si>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</si>
  <si>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</si>
  <si>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</si>
  <si>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</si>
  <si>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</si>
  <si>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</si>
  <si>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</si>
  <si>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</si>
  <si>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</si>
  <si>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</si>
  <si>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</si>
  <si>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</si>
  <si>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</si>
  <si>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</si>
  <si>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</si>
  <si>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</si>
  <si>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</si>
  <si>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</si>
  <si>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</si>
  <si>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</si>
  <si>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</si>
  <si>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</si>
  <si>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</si>
  <si>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</si>
  <si>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</si>
  <si>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</si>
  <si>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</si>
  <si>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</si>
  <si>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</si>
  <si>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</si>
  <si>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</si>
  <si>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</si>
  <si>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</si>
  <si>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</si>
  <si>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</si>
  <si>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</si>
  <si>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</si>
  <si>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</si>
  <si>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</si>
  <si>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</si>
  <si>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</si>
  <si>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</si>
  <si>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</si>
  <si>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</si>
  <si>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</si>
  <si>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</si>
  <si>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</si>
  <si>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</si>
  <si>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</si>
  <si>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</si>
  <si>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</si>
  <si>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</si>
  <si>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</si>
  <si>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</si>
  <si>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</si>
  <si>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</si>
  <si>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</si>
  <si>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</si>
  <si>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</si>
  <si>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</si>
  <si>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</si>
  <si>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</si>
  <si>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</si>
  <si>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</si>
  <si>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</si>
  <si>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</si>
  <si>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</si>
  <si>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</si>
  <si>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</si>
  <si>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</si>
  <si>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</si>
  <si>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</si>
  <si>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</si>
  <si>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</si>
  <si>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</si>
  <si>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</si>
  <si>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</si>
  <si>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</si>
  <si>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</si>
  <si>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</si>
  <si>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</si>
  <si>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</si>
  <si>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</si>
  <si>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</si>
  <si>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</si>
  <si>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</si>
  <si>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</si>
  <si>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</si>
  <si>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</si>
  <si>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</si>
  <si>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</si>
  <si>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</si>
  <si>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</si>
  <si>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</si>
  <si>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</si>
  <si>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</si>
  <si>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</si>
  <si>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</si>
  <si>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</si>
  <si>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</si>
  <si>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</si>
  <si>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</si>
  <si>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</si>
  <si>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</si>
  <si>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</si>
  <si>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</si>
  <si>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</si>
  <si>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</si>
  <si>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</si>
  <si>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</si>
  <si>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</si>
  <si>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</si>
  <si>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</si>
  <si>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</si>
  <si>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</si>
  <si>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</si>
  <si>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</si>
  <si>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</si>
  <si>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</si>
  <si>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</si>
  <si>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</si>
  <si>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</si>
  <si>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</si>
  <si>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</si>
  <si>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</si>
  <si>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</si>
  <si>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</si>
  <si>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</si>
  <si>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</si>
  <si>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</si>
  <si>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</si>
  <si>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</si>
  <si>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</si>
  <si>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</si>
  <si>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</si>
  <si>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</si>
  <si>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</si>
  <si>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</si>
  <si>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</si>
  <si>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</si>
  <si>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</si>
  <si>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</si>
  <si>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</si>
  <si>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</si>
  <si>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</si>
  <si>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</si>
  <si>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</si>
  <si>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</si>
  <si>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</si>
  <si>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</si>
  <si>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</si>
  <si>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</si>
  <si>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</si>
  <si>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</si>
  <si>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</si>
  <si>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</si>
  <si>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</si>
  <si>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</si>
  <si>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</si>
  <si>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</si>
  <si>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</si>
  <si>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</si>
  <si>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</si>
  <si>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</si>
  <si>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</si>
  <si>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</si>
  <si>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</si>
  <si>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</si>
  <si>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</si>
  <si>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</si>
  <si>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</si>
  <si>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</si>
  <si>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</si>
  <si>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</si>
  <si>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</si>
  <si>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</si>
  <si>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</si>
  <si>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</si>
  <si>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</si>
  <si>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</si>
  <si>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</si>
  <si>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</si>
  <si>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</si>
  <si>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</si>
  <si>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</si>
  <si>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</si>
  <si>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</si>
  <si>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</si>
  <si>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</si>
  <si>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</si>
  <si>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</si>
  <si>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</si>
  <si>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</si>
  <si>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</si>
  <si>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</si>
  <si>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</si>
  <si>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</si>
  <si>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</si>
  <si>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</si>
  <si>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</si>
  <si>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</si>
  <si>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</si>
  <si>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</si>
  <si>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</si>
  <si>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</si>
  <si>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</si>
  <si>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</si>
  <si>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</si>
  <si>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</si>
  <si>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</si>
  <si>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</si>
  <si>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</si>
  <si>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</si>
  <si>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</si>
  <si>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</si>
  <si>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</si>
  <si>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</si>
  <si>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</si>
  <si>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</si>
  <si>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</si>
  <si>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</si>
  <si>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</si>
  <si>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</si>
  <si>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</si>
  <si>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</si>
  <si>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</si>
  <si>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</si>
  <si>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</si>
  <si>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</si>
  <si>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</si>
  <si>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</si>
  <si>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</si>
  <si>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</si>
  <si>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</si>
  <si>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</si>
  <si>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</si>
  <si>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</si>
  <si>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</si>
  <si>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</si>
  <si>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</si>
  <si>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</si>
  <si>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</si>
  <si>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</si>
  <si>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</si>
  <si>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</si>
  <si>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</si>
  <si>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</si>
  <si>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</si>
  <si>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</si>
  <si>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</si>
  <si>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</si>
  <si>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</si>
  <si>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</si>
  <si>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</si>
  <si>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</si>
  <si>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</si>
  <si>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</si>
  <si>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</si>
  <si>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</si>
  <si>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</si>
  <si>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</si>
  <si>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</si>
  <si>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</si>
  <si>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</si>
  <si>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</si>
  <si>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</si>
  <si>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</si>
  <si>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</si>
  <si>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</si>
  <si>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</si>
  <si>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</si>
  <si>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</si>
  <si>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</si>
  <si>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</si>
  <si>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</si>
  <si>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</si>
  <si>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</si>
  <si>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</si>
  <si>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</si>
  <si>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</si>
  <si>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</si>
  <si>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</si>
  <si>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</si>
  <si>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</si>
  <si>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</si>
  <si>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</si>
  <si>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</si>
  <si>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</si>
  <si>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</si>
  <si>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</si>
  <si>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</si>
  <si>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</si>
  <si>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</si>
  <si>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</si>
  <si>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</si>
  <si>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</si>
  <si>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</si>
  <si>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</si>
  <si>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</si>
  <si>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</si>
  <si>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</si>
  <si>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</si>
  <si>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</si>
  <si>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</si>
  <si>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</si>
  <si>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</si>
  <si>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</si>
  <si>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</si>
  <si>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</si>
  <si>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</si>
  <si>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</si>
  <si>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</si>
  <si>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</si>
  <si>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</si>
  <si>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</si>
  <si>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</si>
  <si>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</si>
  <si>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</si>
  <si>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</si>
  <si>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</si>
  <si>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</si>
  <si>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</si>
  <si>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</si>
  <si>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</si>
  <si>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</si>
  <si>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</si>
  <si>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</si>
  <si>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</si>
  <si>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</si>
  <si>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</si>
  <si>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</si>
  <si>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</si>
  <si>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</si>
  <si>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</si>
  <si>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</si>
  <si>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</si>
  <si>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</si>
  <si>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</si>
  <si>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</si>
  <si>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</si>
  <si>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</si>
  <si>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</si>
  <si>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</si>
  <si>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</si>
  <si>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</si>
  <si>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</si>
  <si>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</si>
  <si>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</si>
  <si>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</si>
  <si>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</si>
  <si>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</si>
  <si>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</si>
  <si>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</si>
  <si>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</si>
  <si>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</si>
  <si>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</si>
  <si>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</si>
  <si>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</si>
  <si>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</si>
  <si>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</si>
  <si>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</si>
  <si>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</si>
  <si>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</si>
  <si>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</si>
  <si>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</si>
  <si>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</si>
  <si>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</si>
  <si>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</si>
  <si>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</si>
  <si>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</si>
  <si>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</si>
  <si>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</si>
  <si>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</si>
  <si>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</si>
  <si>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</si>
  <si>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</si>
  <si>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</si>
  <si>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</si>
  <si>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</si>
  <si>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</si>
  <si>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</si>
  <si>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</si>
  <si>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</si>
  <si>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</si>
  <si>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</si>
  <si>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</si>
  <si>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</si>
  <si>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</si>
  <si>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</si>
  <si>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</si>
  <si>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</si>
  <si>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</si>
  <si>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</si>
  <si>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</si>
  <si>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</si>
  <si>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</si>
  <si>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</si>
  <si>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</si>
  <si>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</si>
  <si>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</si>
  <si>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</si>
  <si>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</si>
  <si>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</si>
  <si>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</si>
  <si>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</si>
  <si>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</si>
  <si>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</si>
  <si>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</si>
  <si>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</si>
  <si>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</si>
  <si>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</si>
  <si>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</si>
  <si>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</si>
  <si>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</si>
  <si>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</si>
  <si>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</si>
  <si>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</si>
  <si>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</si>
  <si>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</si>
  <si>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</si>
  <si>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</si>
  <si>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</si>
  <si>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</si>
  <si>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</si>
  <si>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</si>
  <si>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</si>
  <si>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</si>
  <si>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</si>
  <si>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</si>
  <si>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</si>
  <si>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</si>
  <si>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</si>
  <si>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</si>
  <si>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</si>
  <si>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</si>
  <si>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</si>
  <si>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</si>
  <si>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</si>
  <si>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</si>
  <si>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</si>
  <si>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</si>
  <si>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</si>
  <si>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</si>
  <si>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</si>
  <si>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</si>
  <si>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</si>
  <si>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</si>
  <si>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</si>
  <si>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</si>
  <si>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</si>
  <si>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</si>
  <si>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</si>
  <si>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</si>
  <si>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</si>
  <si>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</si>
  <si>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</si>
  <si>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</si>
  <si>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</si>
  <si>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</si>
  <si>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</si>
  <si>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</si>
  <si>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</si>
  <si>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</si>
  <si>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</si>
  <si>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</si>
  <si>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</si>
  <si>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</si>
  <si>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</si>
  <si>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</si>
  <si>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</si>
  <si>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</si>
  <si>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</si>
  <si>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</si>
  <si>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</si>
  <si>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</si>
  <si>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</si>
  <si>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</si>
  <si>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</si>
  <si>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</si>
  <si>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</si>
  <si>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</si>
  <si>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</si>
  <si>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</si>
  <si>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</si>
  <si>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</si>
  <si>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</si>
  <si>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</si>
  <si>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</si>
  <si>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</si>
  <si>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</si>
  <si>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</si>
  <si>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</si>
  <si>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</si>
  <si>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</si>
  <si>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</si>
  <si>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</si>
  <si>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</si>
  <si>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</si>
  <si>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</si>
  <si>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</si>
  <si>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</si>
  <si>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</si>
  <si>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</si>
  <si>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</si>
  <si>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</si>
  <si>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</si>
  <si>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</si>
  <si>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</si>
  <si>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</si>
  <si>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</si>
  <si>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</si>
  <si>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</si>
  <si>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</si>
  <si>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</si>
  <si>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</si>
  <si>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</si>
  <si>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</si>
  <si>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</si>
  <si>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</si>
  <si>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</si>
  <si>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</si>
  <si>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</si>
  <si>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</si>
  <si>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</si>
  <si>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</si>
  <si>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</si>
  <si>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</si>
  <si>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</si>
  <si>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</si>
  <si>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</si>
  <si>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</si>
  <si>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</si>
  <si>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</si>
  <si>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</si>
  <si>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</si>
  <si>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</si>
  <si>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</si>
  <si>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</si>
  <si>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</si>
  <si>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</si>
  <si>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</si>
  <si>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</si>
  <si>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</si>
  <si>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</si>
  <si>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</si>
  <si>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</si>
  <si>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</si>
  <si>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</si>
  <si>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</si>
  <si>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</si>
  <si>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</si>
  <si>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</si>
  <si>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</si>
  <si>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</si>
  <si>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</si>
  <si>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</si>
  <si>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</si>
  <si>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</si>
  <si>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</si>
  <si>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</si>
  <si>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</si>
  <si>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</si>
  <si>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</si>
  <si>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</si>
  <si>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</si>
  <si>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</si>
  <si>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</si>
  <si>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</si>
  <si>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</si>
  <si>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</si>
  <si>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</si>
  <si>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</si>
  <si>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</si>
  <si>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</si>
  <si>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</si>
  <si>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</si>
  <si>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</si>
  <si>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</si>
  <si>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</si>
  <si>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</si>
  <si>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</si>
  <si>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</si>
  <si>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</si>
  <si>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</si>
  <si>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</si>
  <si>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</si>
  <si>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</si>
  <si>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</si>
  <si>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</si>
  <si>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</si>
  <si>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</si>
  <si>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</si>
  <si>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</si>
  <si>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</si>
  <si>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</si>
  <si>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</si>
  <si>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</si>
  <si>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</si>
  <si>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</si>
  <si>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</si>
  <si>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</si>
  <si>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</si>
  <si>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</si>
  <si>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</si>
  <si>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</si>
  <si>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</si>
  <si>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</si>
  <si>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</si>
  <si>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</si>
  <si>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</si>
  <si>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</si>
  <si>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</si>
  <si>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</si>
  <si>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</si>
  <si>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</si>
  <si>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</si>
  <si>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</si>
  <si>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</si>
  <si>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</si>
  <si>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</si>
  <si>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</si>
  <si>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</si>
  <si>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</si>
  <si>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</si>
  <si>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</si>
  <si>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</si>
  <si>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</si>
  <si>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</si>
  <si>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</si>
  <si>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</si>
  <si>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</si>
  <si>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</si>
  <si>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</si>
  <si>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</si>
  <si>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</si>
  <si>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</si>
  <si>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</si>
  <si>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</si>
  <si>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</si>
  <si>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</si>
  <si>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</si>
  <si>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</si>
  <si>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</si>
  <si>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</si>
  <si>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</si>
  <si>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</si>
  <si>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</si>
  <si>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</si>
  <si>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</si>
  <si>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</si>
  <si>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</si>
  <si>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</si>
  <si>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</si>
  <si>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</si>
  <si>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</si>
  <si>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</si>
  <si>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</si>
  <si>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</si>
  <si>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</si>
  <si>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</si>
  <si>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</si>
  <si>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</si>
  <si>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</si>
  <si>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</si>
  <si>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</si>
  <si>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</si>
  <si>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</si>
  <si>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</si>
  <si>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</si>
  <si>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</si>
  <si>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</si>
  <si>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</si>
  <si>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</si>
  <si>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</si>
  <si>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</si>
  <si>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</si>
  <si>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</si>
  <si>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</si>
  <si>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</si>
  <si>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</si>
  <si>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</si>
  <si>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</si>
  <si>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</si>
  <si>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</si>
  <si>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</si>
  <si>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</si>
  <si>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</si>
  <si>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</si>
  <si>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</si>
  <si>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</si>
  <si>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</si>
  <si>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</si>
  <si>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</si>
  <si>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</si>
  <si>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</si>
  <si>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</si>
  <si>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</si>
  <si>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</si>
  <si>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</si>
  <si>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</si>
  <si>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</si>
  <si>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</si>
  <si>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</si>
  <si>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</si>
  <si>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</si>
  <si>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</si>
  <si>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</si>
  <si>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</si>
  <si>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</si>
  <si>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</si>
  <si>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</si>
  <si>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</si>
  <si>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</si>
  <si>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</si>
  <si>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</si>
  <si>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</si>
  <si>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</si>
  <si>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</si>
  <si>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</si>
  <si>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</si>
  <si>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</si>
  <si>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</si>
  <si>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</si>
  <si>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</si>
  <si>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</si>
  <si>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</si>
  <si>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</si>
  <si>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</si>
  <si>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</si>
  <si>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</si>
  <si>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</si>
  <si>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</si>
  <si>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</si>
  <si>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</si>
  <si>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</si>
  <si>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</si>
  <si>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</si>
  <si>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</si>
  <si>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</si>
  <si>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</si>
  <si>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</si>
  <si>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</si>
  <si>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</si>
  <si>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</si>
  <si>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</si>
  <si>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</si>
  <si>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</si>
  <si>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</si>
  <si>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</si>
  <si>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</si>
  <si>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</si>
  <si>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</si>
  <si>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</si>
  <si>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</si>
  <si>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</si>
  <si>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</si>
  <si>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</si>
  <si>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</si>
  <si>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</si>
  <si>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</si>
  <si>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</si>
  <si>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</si>
  <si>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</si>
  <si>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</si>
  <si>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</si>
  <si>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</si>
  <si>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</si>
  <si>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</si>
  <si>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</si>
  <si>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</si>
  <si>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</si>
  <si>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</si>
  <si>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</si>
  <si>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</si>
  <si>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</si>
  <si>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</si>
  <si>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</si>
  <si>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</si>
  <si>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</si>
  <si>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</si>
  <si>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</si>
  <si>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</si>
  <si>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</si>
  <si>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</si>
  <si>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</si>
  <si>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</si>
  <si>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</si>
  <si>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</si>
  <si>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</si>
  <si>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</si>
  <si>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</si>
  <si>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</si>
  <si>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</si>
  <si>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</si>
  <si>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</si>
  <si>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</si>
  <si>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</si>
  <si>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</si>
  <si>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</si>
  <si>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</si>
  <si>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</si>
  <si>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</si>
  <si>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</si>
  <si>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</si>
  <si>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</si>
  <si>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</si>
  <si>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</si>
  <si>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</si>
  <si>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</si>
  <si>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</si>
  <si>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</si>
  <si>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</si>
  <si>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</si>
  <si>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</si>
  <si>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</si>
  <si>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</si>
  <si>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</si>
  <si>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</si>
  <si>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</si>
  <si>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</si>
  <si>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</si>
  <si>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</si>
  <si>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</si>
  <si>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</si>
  <si>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</si>
  <si>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</si>
  <si>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</si>
  <si>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</si>
  <si>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</si>
  <si>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</si>
  <si>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</si>
  <si>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</si>
  <si>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</si>
  <si>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</si>
  <si>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</si>
  <si>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</si>
  <si>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</si>
  <si>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</si>
  <si>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</si>
  <si>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</si>
  <si>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</si>
  <si>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</si>
  <si>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</si>
  <si>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</si>
  <si>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</si>
  <si>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</si>
  <si>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</si>
  <si>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</si>
  <si>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</si>
  <si>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</si>
  <si>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</si>
  <si>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</si>
  <si>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</si>
  <si>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</si>
  <si>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</si>
  <si>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</si>
  <si>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</si>
  <si>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</si>
  <si>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</si>
  <si>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</si>
  <si>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</si>
  <si>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</si>
  <si>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</si>
  <si>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</si>
  <si>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</si>
  <si>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</si>
  <si>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</si>
  <si>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</si>
  <si>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</si>
  <si>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</si>
  <si>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</si>
  <si>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</si>
  <si>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</si>
  <si>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</si>
  <si>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</si>
  <si>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</si>
  <si>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</si>
  <si>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</si>
  <si>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</si>
  <si>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</si>
  <si>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</si>
  <si>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</si>
  <si>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</si>
  <si>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</si>
  <si>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</si>
  <si>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</si>
  <si>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</si>
  <si>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</si>
  <si>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</si>
  <si>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</si>
  <si>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</si>
  <si>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</si>
  <si>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</si>
  <si>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</si>
  <si>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</si>
  <si>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</si>
  <si>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</si>
  <si>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</si>
  <si>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</si>
  <si>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</si>
  <si>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</si>
  <si>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</si>
  <si>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</si>
  <si>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</si>
  <si>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</si>
  <si>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</si>
  <si>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</si>
  <si>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</si>
  <si>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</si>
  <si>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</si>
  <si>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</si>
  <si>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</si>
  <si>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</si>
  <si>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</si>
  <si>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</si>
  <si>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</si>
  <si>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</si>
  <si>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</si>
  <si>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</si>
  <si>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</si>
  <si>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</si>
  <si>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</si>
  <si>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</si>
  <si>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</si>
  <si>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</si>
  <si>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</si>
  <si>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</si>
  <si>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</si>
  <si>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</si>
  <si>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</si>
  <si>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</si>
  <si>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</si>
  <si>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</si>
  <si>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</si>
  <si>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</si>
  <si>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</si>
  <si>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</si>
  <si>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</si>
  <si>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</si>
  <si>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</si>
  <si>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</si>
  <si>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</si>
  <si>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</si>
  <si>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</si>
  <si>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</si>
  <si>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</si>
  <si>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</si>
  <si>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</si>
  <si>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</si>
  <si>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</si>
  <si>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</si>
  <si>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</si>
  <si>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</si>
  <si>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</si>
  <si>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</si>
  <si>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</si>
  <si>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</si>
  <si>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</si>
  <si>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</si>
  <si>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</si>
  <si>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</si>
  <si>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</si>
  <si>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</si>
  <si>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</si>
  <si>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</si>
  <si>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</si>
  <si>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</si>
  <si>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</si>
  <si>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</si>
  <si>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</si>
  <si>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</si>
  <si>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</si>
  <si>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</si>
  <si>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</si>
  <si>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</si>
  <si>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</si>
  <si>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</si>
  <si>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</si>
  <si>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</si>
  <si>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</si>
  <si>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</si>
  <si>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</si>
  <si>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</si>
  <si>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</si>
  <si>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</si>
  <si>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</si>
  <si>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</si>
  <si>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</si>
  <si>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</si>
  <si>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</si>
  <si>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</si>
  <si>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</si>
  <si>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</si>
  <si>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</si>
  <si>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</si>
  <si>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</si>
  <si>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</si>
  <si>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</si>
  <si>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</si>
  <si>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</si>
  <si>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</si>
  <si>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</si>
  <si>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</si>
  <si>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</si>
  <si>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</si>
  <si>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</si>
  <si>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</si>
  <si>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</si>
  <si>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</si>
  <si>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</si>
  <si>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</si>
  <si>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</si>
  <si>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</si>
  <si>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</si>
  <si>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</si>
  <si>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</si>
  <si>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</si>
  <si>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</si>
  <si>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</si>
  <si>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</si>
  <si>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</si>
  <si>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</si>
  <si>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</si>
  <si>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</si>
  <si>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</si>
  <si>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</si>
  <si>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</si>
  <si>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</si>
  <si>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</si>
  <si>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</si>
  <si>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</si>
  <si>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</si>
  <si>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</si>
  <si>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</si>
  <si>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</si>
  <si>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</si>
  <si>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</si>
  <si>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</si>
  <si>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</si>
  <si>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</si>
  <si>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</si>
  <si>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</si>
  <si>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</si>
  <si>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</si>
  <si>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</si>
  <si>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</si>
  <si>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</si>
  <si>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</si>
  <si>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</si>
  <si>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</si>
  <si>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</si>
  <si>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</si>
  <si>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</si>
  <si>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</si>
  <si>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</si>
  <si>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</si>
  <si>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</si>
  <si>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</si>
  <si>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</si>
  <si>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</si>
  <si>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</si>
  <si>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</si>
  <si>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</si>
  <si>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</si>
  <si>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</si>
  <si>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</si>
  <si>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</si>
  <si>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</si>
  <si>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</si>
  <si>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</si>
  <si>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</si>
  <si>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</si>
  <si>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</si>
  <si>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</si>
  <si>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</si>
  <si>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</si>
  <si>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</si>
  <si>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</si>
  <si>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</si>
  <si>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</si>
  <si>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</si>
  <si>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</si>
  <si>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</si>
  <si>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</si>
  <si>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</si>
  <si>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</si>
  <si>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</si>
  <si>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</si>
  <si>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</si>
  <si>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</si>
  <si>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</si>
  <si>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</si>
  <si>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</si>
  <si>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</si>
  <si>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</si>
  <si>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</si>
  <si>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</si>
  <si>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</si>
  <si>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</si>
  <si>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</si>
  <si>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</si>
  <si>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</si>
  <si>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</si>
  <si>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</si>
  <si>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</si>
  <si>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</si>
  <si>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</si>
  <si>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</si>
  <si>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</si>
  <si>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</si>
  <si>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</si>
  <si>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</si>
  <si>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</si>
  <si>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</si>
  <si>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</si>
  <si>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</si>
  <si>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</si>
  <si>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</si>
  <si>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</si>
  <si>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</si>
  <si>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</si>
  <si>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</si>
  <si>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</si>
  <si>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</si>
  <si>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</si>
  <si>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</si>
  <si>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</si>
  <si>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</si>
  <si>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</si>
  <si>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</si>
  <si>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</si>
  <si>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</si>
  <si>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</si>
  <si>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</si>
  <si>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</si>
  <si>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</si>
  <si>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</si>
  <si>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</si>
  <si>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</si>
  <si>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</si>
  <si>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</si>
  <si>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</si>
  <si>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</si>
  <si>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</si>
  <si>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</si>
  <si>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</si>
  <si>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</si>
  <si>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</si>
  <si>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</si>
  <si>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</si>
  <si>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</si>
  <si>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</si>
  <si>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</si>
  <si>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</si>
  <si>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</si>
  <si>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</si>
  <si>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</si>
  <si>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</si>
  <si>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</si>
  <si>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</si>
  <si>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</si>
  <si>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</si>
  <si>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</si>
  <si>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</si>
  <si>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</si>
  <si>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</si>
  <si>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</si>
  <si>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</si>
  <si>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</si>
  <si>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</si>
  <si>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</si>
  <si>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</si>
  <si>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</si>
  <si>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</si>
  <si>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</si>
  <si>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</si>
  <si>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</si>
  <si>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</si>
  <si>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</si>
  <si>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</si>
  <si>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</si>
  <si>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</si>
  <si>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</si>
  <si>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</si>
  <si>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</si>
  <si>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</si>
  <si>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</si>
  <si>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</si>
  <si>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</si>
  <si>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</si>
  <si>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</si>
  <si>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</si>
  <si>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</si>
  <si>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</si>
  <si>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</si>
  <si>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</si>
  <si>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</si>
  <si>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</si>
  <si>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</si>
  <si>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</si>
  <si>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</si>
  <si>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</si>
  <si>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</si>
  <si>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</si>
  <si>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</si>
  <si>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</si>
  <si>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</si>
  <si>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</si>
  <si>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</si>
  <si>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</si>
  <si>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</si>
  <si>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</si>
  <si>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</si>
  <si>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</si>
  <si>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</si>
  <si>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</si>
  <si>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</si>
  <si>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</si>
  <si>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</si>
  <si>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</si>
  <si>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</si>
  <si>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</si>
  <si>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</si>
  <si>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</si>
  <si>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</si>
  <si>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</si>
  <si>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</si>
  <si>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</si>
  <si>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</si>
  <si>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</si>
  <si>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</si>
  <si>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</si>
  <si>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</si>
  <si>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</si>
  <si>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</si>
  <si>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</si>
  <si>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</si>
  <si>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</si>
  <si>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</si>
  <si>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</si>
  <si>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</si>
  <si>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</si>
  <si>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</si>
  <si>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</si>
  <si>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</si>
  <si>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</si>
  <si>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</si>
  <si>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</si>
  <si>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</si>
  <si>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</si>
  <si>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</si>
  <si>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</si>
  <si>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</si>
  <si>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</si>
  <si>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</si>
  <si>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</si>
  <si>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</si>
  <si>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</si>
  <si>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</si>
  <si>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</si>
  <si>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</si>
  <si>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</si>
  <si>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</si>
  <si>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</si>
  <si>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</si>
  <si>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</si>
  <si>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</si>
  <si>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</si>
  <si>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</si>
  <si>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</si>
  <si>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</si>
  <si>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</si>
  <si>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</si>
  <si>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</si>
  <si>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</si>
  <si>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</si>
  <si>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</si>
  <si>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</si>
  <si>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</si>
  <si>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</si>
  <si>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</si>
  <si>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</si>
  <si>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</si>
  <si>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</si>
  <si>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</si>
  <si>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</si>
  <si>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</si>
  <si>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</si>
  <si>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</si>
  <si>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</si>
  <si>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</si>
  <si>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</si>
  <si>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</si>
  <si>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</si>
  <si>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</si>
  <si>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</si>
  <si>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</si>
  <si>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</si>
  <si>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</si>
  <si>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</si>
  <si>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</si>
  <si>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</si>
  <si>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</si>
  <si>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</si>
  <si>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</si>
  <si>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</si>
  <si>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</si>
  <si>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</si>
  <si>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</si>
  <si>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</si>
  <si>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</si>
  <si>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</si>
  <si>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</si>
  <si>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</si>
  <si>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</si>
  <si>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</si>
  <si>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</si>
  <si>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</si>
  <si>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</si>
  <si>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</si>
  <si>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</si>
  <si>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</si>
  <si>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</si>
  <si>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</si>
  <si>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</si>
  <si>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</si>
  <si>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</si>
  <si>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</si>
  <si>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</si>
  <si>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</si>
  <si>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</si>
  <si>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</si>
  <si>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</si>
  <si>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</si>
  <si>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</si>
  <si>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</si>
  <si>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</si>
  <si>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</si>
  <si>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</si>
  <si>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</si>
  <si>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</si>
  <si>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</si>
  <si>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</si>
  <si>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</si>
  <si>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</si>
  <si>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</si>
  <si>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</si>
  <si>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</si>
  <si>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</si>
  <si>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</si>
  <si>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</si>
  <si>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</si>
  <si>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</si>
  <si>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</si>
  <si>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</si>
  <si>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</si>
  <si>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</si>
  <si>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</si>
  <si>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</si>
  <si>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</si>
  <si>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</si>
  <si>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</si>
  <si>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</si>
  <si>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</si>
  <si>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</si>
  <si>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</si>
  <si>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</si>
  <si>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</si>
  <si>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</si>
  <si>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</si>
  <si>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</si>
  <si>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</si>
  <si>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</si>
  <si>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</si>
  <si>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</si>
  <si>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</si>
  <si>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</si>
  <si>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</si>
  <si>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</si>
  <si>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</si>
  <si>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</si>
  <si>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</si>
  <si>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</si>
  <si>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</si>
  <si>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</si>
  <si>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</si>
  <si>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</si>
  <si>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</si>
  <si>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</si>
  <si>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</si>
  <si>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</si>
  <si>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</si>
  <si>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</si>
  <si>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</si>
  <si>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</si>
  <si>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</si>
  <si>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</si>
  <si>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</si>
  <si>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</si>
  <si>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</si>
  <si>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</si>
  <si>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</si>
  <si>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</si>
  <si>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</si>
  <si>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</si>
  <si>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</si>
  <si>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</si>
  <si>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</si>
  <si>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</si>
  <si>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</si>
  <si>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</si>
  <si>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</si>
  <si>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</si>
  <si>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</si>
  <si>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</si>
  <si>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</si>
  <si>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</si>
  <si>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</si>
  <si>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</si>
  <si>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</si>
  <si>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</si>
  <si>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</si>
  <si>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</si>
  <si>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</si>
  <si>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</si>
  <si>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</si>
  <si>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</si>
  <si>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</si>
  <si>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</si>
  <si>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</si>
  <si>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</si>
  <si>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</si>
  <si>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</si>
  <si>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</si>
  <si>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</si>
  <si>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</si>
  <si>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</si>
  <si>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</si>
  <si>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</si>
  <si>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</si>
  <si>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</si>
  <si>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</si>
  <si>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</si>
  <si>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</si>
  <si>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</si>
  <si>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</si>
  <si>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</si>
  <si>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</si>
  <si>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</si>
  <si>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</si>
  <si>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</si>
  <si>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</si>
  <si>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</si>
  <si>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</si>
  <si>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</si>
  <si>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</si>
  <si>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</si>
  <si>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</si>
  <si>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</si>
  <si>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</si>
  <si>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</si>
  <si>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</si>
  <si>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</si>
  <si>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</si>
  <si>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</si>
  <si>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</si>
  <si>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</si>
  <si>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</si>
  <si>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</si>
  <si>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</si>
  <si>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</si>
  <si>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</si>
  <si>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</si>
  <si>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</si>
  <si>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</si>
  <si>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</si>
  <si>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</si>
  <si>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</si>
  <si>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</si>
  <si>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</si>
  <si>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</si>
  <si>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</si>
  <si>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</si>
  <si>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</si>
  <si>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</si>
  <si>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</si>
  <si>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</si>
  <si>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</si>
  <si>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</si>
  <si>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</si>
  <si>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</si>
  <si>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</si>
  <si>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</si>
  <si>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</si>
  <si>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</si>
  <si>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</si>
  <si>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</si>
  <si>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</si>
  <si>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</si>
  <si>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</si>
  <si>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</si>
  <si>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</si>
  <si>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</si>
  <si>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</si>
  <si>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</si>
  <si>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</si>
  <si>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</si>
  <si>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</si>
  <si>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</si>
  <si>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</si>
  <si>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</si>
  <si>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</si>
  <si>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</si>
  <si>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</si>
  <si>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</si>
  <si>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</si>
  <si>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</si>
  <si>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</si>
  <si>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</si>
  <si>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</si>
  <si>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</si>
  <si>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</si>
  <si>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</si>
  <si>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</si>
  <si>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</si>
  <si>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</si>
  <si>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</si>
  <si>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</si>
  <si>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</si>
  <si>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</si>
  <si>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</si>
  <si>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</si>
  <si>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</si>
  <si>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</si>
  <si>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</si>
  <si>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</si>
  <si>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</si>
  <si>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</si>
  <si>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</si>
  <si>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</si>
  <si>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</si>
  <si>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</si>
  <si>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</si>
  <si>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</si>
  <si>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</si>
  <si>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</si>
  <si>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</si>
  <si>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</si>
  <si>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</si>
  <si>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</si>
  <si>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</si>
  <si>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</si>
  <si>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</si>
  <si>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</si>
  <si>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</si>
  <si>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</si>
  <si>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</si>
  <si>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</si>
  <si>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</si>
  <si>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</si>
  <si>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</si>
  <si>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</si>
  <si>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</si>
  <si>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</si>
  <si>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</si>
  <si>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</si>
  <si>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</si>
  <si>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</si>
  <si>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</si>
  <si>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</si>
  <si>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</si>
  <si>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</si>
  <si>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</si>
  <si>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</si>
  <si>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</si>
  <si>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</si>
  <si>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</si>
  <si>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</si>
  <si>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</si>
  <si>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</si>
  <si>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</si>
  <si>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</si>
  <si>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</si>
  <si>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</si>
  <si>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</si>
  <si>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</si>
  <si>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</si>
  <si>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</si>
  <si>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</si>
  <si>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</si>
  <si>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</si>
  <si>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</si>
  <si>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</si>
  <si>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</si>
  <si>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</si>
  <si>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</si>
  <si>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</si>
  <si>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</si>
  <si>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</si>
  <si>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</si>
  <si>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</si>
  <si>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</si>
  <si>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</si>
  <si>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</si>
  <si>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</si>
  <si>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</si>
  <si>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</si>
  <si>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</si>
  <si>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</si>
  <si>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</si>
  <si>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</si>
  <si>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</si>
  <si>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</si>
  <si>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</si>
  <si>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</si>
  <si>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</si>
  <si>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</si>
  <si>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</si>
  <si>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</si>
  <si>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</si>
  <si>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</si>
  <si>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</si>
  <si>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</si>
  <si>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</si>
  <si>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</si>
  <si>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</si>
  <si>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</si>
  <si>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</si>
  <si>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</si>
  <si>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</si>
  <si>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</si>
  <si>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</si>
  <si>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</si>
  <si>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</si>
  <si>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</si>
  <si>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</si>
  <si>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</si>
  <si>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</si>
  <si>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</si>
  <si>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</si>
  <si>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</si>
  <si>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</si>
  <si>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</si>
  <si>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</si>
  <si>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</si>
  <si>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</si>
  <si>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</si>
  <si>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</si>
  <si>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</si>
  <si>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</si>
  <si>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</si>
  <si>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</si>
  <si>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</si>
  <si>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</si>
  <si>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</si>
  <si>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</si>
  <si>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</si>
  <si>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</si>
  <si>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</si>
  <si>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</si>
  <si>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</si>
  <si>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</si>
  <si>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</si>
  <si>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</si>
  <si>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</si>
  <si>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</si>
  <si>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</si>
  <si>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</si>
  <si>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</si>
  <si>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</si>
  <si>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</si>
  <si>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</si>
  <si>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</si>
  <si>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</si>
  <si>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</si>
  <si>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</si>
  <si>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</si>
  <si>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</si>
  <si>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</si>
  <si>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</si>
  <si>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</si>
  <si>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</si>
  <si>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</si>
  <si>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</si>
  <si>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</si>
  <si>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</si>
  <si>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</si>
  <si>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</si>
  <si>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</si>
  <si>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</si>
  <si>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</si>
  <si>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</si>
  <si>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</si>
  <si>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</si>
  <si>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</si>
  <si>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</si>
  <si>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</si>
  <si>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</si>
  <si>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</si>
  <si>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</si>
  <si>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</si>
  <si>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</si>
  <si>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</si>
  <si>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</si>
  <si>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</si>
  <si>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</si>
  <si>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</si>
  <si>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</si>
  <si>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</si>
  <si>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</si>
  <si>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</si>
  <si>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</si>
  <si>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</si>
  <si>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</si>
  <si>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</si>
  <si>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</si>
  <si>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</si>
  <si>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</si>
  <si>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</si>
  <si>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</si>
  <si>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</si>
  <si>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</si>
  <si>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</si>
  <si>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</si>
  <si>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</si>
  <si>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</si>
  <si>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</si>
  <si>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</si>
  <si>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</si>
  <si>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</si>
  <si>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</si>
  <si>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</si>
  <si>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</si>
  <si>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</si>
  <si>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</si>
  <si>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</si>
  <si>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</si>
  <si>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</si>
  <si>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</si>
  <si>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</si>
  <si>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</si>
  <si>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</si>
  <si>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</si>
  <si>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</si>
  <si>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</si>
  <si>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</si>
  <si>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</si>
  <si>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</si>
  <si>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</si>
  <si>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</si>
  <si>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</si>
  <si>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</si>
  <si>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</si>
  <si>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</si>
  <si>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</si>
  <si>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</si>
  <si>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</si>
  <si>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</si>
  <si>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</si>
  <si>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</si>
  <si>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</si>
  <si>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</si>
  <si>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</si>
  <si>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</si>
  <si>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</si>
  <si>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</si>
  <si>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</si>
  <si>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</si>
  <si>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</si>
  <si>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</si>
  <si>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</si>
  <si>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</si>
  <si>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</si>
  <si>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</si>
  <si>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</si>
  <si>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</si>
  <si>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</si>
  <si>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</si>
  <si>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</si>
  <si>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</si>
  <si>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</si>
  <si>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</si>
  <si>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</si>
  <si>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</si>
  <si>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</si>
  <si>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</si>
  <si>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</si>
  <si>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</si>
  <si>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</si>
  <si>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</si>
  <si>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</si>
  <si>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</si>
  <si>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</si>
  <si>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</si>
  <si>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</si>
  <si>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</si>
  <si>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</si>
  <si>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</si>
  <si>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</si>
  <si>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</si>
  <si>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</si>
  <si>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</si>
  <si>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</si>
  <si>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</si>
  <si>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</si>
  <si>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</si>
  <si>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</si>
  <si>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</si>
  <si>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</si>
  <si>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</si>
  <si>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</si>
  <si>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</si>
  <si>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</si>
  <si>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</si>
  <si>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</si>
  <si>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</si>
  <si>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</si>
  <si>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</si>
  <si>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</si>
  <si>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</si>
  <si>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</si>
  <si>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</si>
  <si>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</si>
  <si>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</si>
  <si>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</si>
  <si>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</si>
  <si>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</si>
  <si>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</si>
  <si>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</si>
  <si>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</si>
  <si>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</si>
  <si>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</si>
  <si>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</si>
  <si>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</si>
  <si>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</si>
  <si>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</si>
  <si>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</si>
  <si>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</si>
  <si>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</si>
  <si>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</si>
  <si>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</si>
  <si>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</si>
  <si>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</si>
  <si>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</si>
  <si>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</si>
  <si>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</si>
  <si>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</si>
  <si>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</si>
  <si>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</si>
  <si>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</si>
  <si>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</si>
  <si>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</si>
  <si>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</si>
  <si>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</si>
  <si>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</si>
  <si>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</si>
  <si>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</si>
  <si>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</si>
  <si>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</si>
  <si>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</si>
  <si>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</si>
  <si>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</si>
  <si>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</si>
  <si>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</si>
  <si>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</si>
  <si>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</si>
  <si>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</si>
  <si>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</si>
  <si>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</si>
  <si>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</si>
  <si>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</si>
  <si>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</si>
  <si>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</si>
  <si>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</si>
  <si>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</si>
  <si>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</si>
  <si>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</si>
  <si>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</si>
  <si>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</si>
  <si>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</si>
  <si>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</si>
  <si>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</si>
  <si>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</si>
  <si>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</si>
  <si>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</si>
  <si>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</si>
  <si>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</si>
  <si>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</si>
  <si>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</si>
  <si>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</si>
  <si>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</si>
  <si>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</si>
  <si>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</si>
  <si>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</si>
  <si>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</si>
  <si>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</si>
  <si>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</si>
  <si>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</si>
  <si>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</si>
  <si>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</si>
  <si>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</si>
  <si>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</si>
  <si>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</si>
  <si>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</si>
  <si>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</si>
  <si>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</si>
  <si>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</si>
  <si>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</si>
  <si>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</si>
  <si>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</si>
  <si>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</si>
  <si>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</si>
  <si>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</si>
  <si>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</si>
  <si>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</si>
  <si>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</si>
  <si>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</si>
  <si>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</si>
  <si>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</si>
  <si>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</si>
  <si>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</si>
  <si>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</si>
  <si>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</si>
  <si>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</si>
  <si>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</si>
  <si>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</si>
  <si>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</si>
  <si>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</si>
  <si>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</si>
  <si>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</si>
  <si>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</si>
  <si>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</si>
  <si>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</si>
  <si>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</si>
  <si>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</si>
  <si>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</si>
  <si>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</si>
  <si>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</si>
  <si>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</si>
  <si>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</si>
  <si>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</si>
  <si>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</si>
  <si>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</si>
  <si>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</si>
  <si>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</si>
  <si>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</si>
  <si>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</si>
  <si>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</si>
  <si>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</si>
  <si>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</si>
  <si>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</si>
  <si>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</si>
  <si>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</si>
  <si>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</si>
  <si>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</si>
  <si>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</si>
  <si>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</si>
  <si>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</si>
  <si>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</si>
  <si>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</si>
  <si>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</si>
  <si>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</si>
  <si>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</si>
  <si>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</si>
  <si>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</si>
  <si>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</si>
  <si>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</si>
  <si>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</si>
  <si>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</si>
  <si>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</si>
  <si>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</si>
  <si>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</si>
  <si>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</si>
  <si>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</si>
  <si>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</si>
  <si>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</si>
  <si>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</si>
  <si>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</si>
  <si>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</si>
  <si>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</si>
  <si>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</si>
  <si>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</si>
  <si>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</si>
  <si>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</si>
  <si>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</si>
  <si>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</si>
  <si>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</si>
  <si>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</si>
  <si>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</si>
  <si>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</si>
  <si>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</si>
  <si>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</si>
  <si>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</si>
  <si>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</si>
  <si>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</si>
  <si>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</si>
  <si>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</si>
  <si>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</si>
  <si>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</si>
  <si>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</si>
  <si>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</si>
  <si>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</si>
  <si>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</si>
  <si>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</si>
  <si>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</si>
  <si>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</si>
  <si>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</si>
  <si>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</si>
  <si>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</si>
  <si>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</si>
  <si>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</si>
  <si>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</si>
  <si>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</si>
  <si>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</si>
  <si>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</si>
  <si>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</si>
  <si>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</si>
  <si>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</si>
  <si>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</si>
  <si>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</si>
  <si>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</si>
  <si>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</si>
  <si>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</si>
  <si>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</si>
  <si>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</si>
  <si>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</si>
  <si>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</si>
  <si>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</si>
  <si>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</si>
  <si>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</si>
  <si>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</si>
  <si>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</si>
  <si>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</si>
  <si>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</si>
  <si>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</si>
  <si>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</si>
  <si>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</si>
  <si>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</si>
  <si>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</si>
  <si>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</si>
  <si>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</si>
  <si>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</si>
  <si>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</si>
  <si>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</si>
  <si>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</si>
  <si>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</si>
  <si>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</si>
  <si>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</si>
  <si>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</si>
  <si>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</si>
  <si>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</si>
  <si>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</si>
  <si>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</si>
  <si>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</si>
  <si>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</si>
  <si>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</si>
  <si>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</si>
  <si>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</si>
  <si>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</si>
  <si>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</si>
  <si>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</si>
  <si>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</si>
  <si>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</si>
  <si>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</si>
  <si>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</si>
  <si>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</si>
  <si>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</si>
  <si>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</si>
  <si>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</si>
  <si>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</si>
  <si>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</si>
  <si>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</si>
  <si>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</si>
  <si>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</si>
  <si>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</si>
  <si>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</si>
  <si>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</si>
  <si>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</si>
  <si>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</si>
  <si>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</si>
  <si>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</si>
  <si>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</si>
  <si>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</si>
  <si>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</si>
  <si>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</si>
  <si>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</si>
  <si>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</si>
  <si>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</si>
  <si>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</si>
  <si>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</si>
  <si>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</si>
  <si>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</si>
  <si>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</si>
  <si>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</si>
  <si>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</si>
  <si>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</si>
  <si>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</si>
  <si>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</si>
  <si>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</si>
  <si>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</si>
  <si>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</si>
  <si>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</si>
  <si>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</si>
  <si>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</si>
  <si>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</si>
  <si>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</si>
  <si>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</si>
  <si>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</si>
  <si>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</si>
  <si>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</si>
  <si>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</si>
  <si>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</si>
  <si>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</si>
  <si>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</si>
  <si>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</si>
  <si>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</si>
  <si>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</si>
  <si>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</si>
  <si>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</si>
  <si>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</si>
  <si>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</si>
  <si>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</si>
  <si>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</si>
  <si>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</si>
  <si>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</si>
  <si>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</si>
  <si>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</si>
  <si>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</si>
  <si>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</si>
  <si>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</si>
  <si>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</si>
  <si>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</si>
  <si>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</si>
  <si>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</si>
  <si>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</si>
  <si>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</si>
  <si>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</si>
  <si>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</si>
  <si>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</si>
  <si>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</si>
  <si>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</si>
  <si>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</si>
  <si>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</si>
  <si>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</si>
  <si>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</si>
  <si>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</si>
  <si>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</si>
  <si>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</si>
  <si>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</si>
  <si>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</si>
  <si>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</si>
  <si>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</si>
  <si>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</si>
  <si>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</si>
  <si>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</si>
  <si>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</si>
  <si>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</si>
  <si>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</si>
  <si>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</si>
  <si>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</si>
  <si>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</si>
  <si>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</si>
  <si>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</si>
  <si>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</si>
  <si>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</si>
  <si>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</si>
  <si>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</si>
  <si>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</si>
  <si>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</si>
  <si>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</si>
  <si>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</si>
  <si>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</si>
  <si>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</si>
  <si>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</si>
  <si>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</si>
  <si>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</si>
  <si>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</si>
  <si>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</si>
  <si>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</si>
  <si>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</si>
  <si>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</si>
  <si>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</si>
  <si>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</si>
  <si>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</si>
  <si>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</si>
  <si>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</si>
  <si>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</si>
  <si>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</si>
  <si>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</si>
  <si>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</si>
  <si>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</si>
  <si>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</si>
  <si>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</si>
  <si>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</si>
  <si>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</si>
  <si>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</si>
  <si>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</si>
  <si>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</si>
  <si>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</si>
  <si>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</si>
  <si>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</si>
  <si>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</si>
  <si>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</si>
  <si>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</si>
  <si>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</si>
  <si>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</si>
  <si>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</si>
  <si>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</si>
  <si>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</si>
  <si>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</si>
  <si>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</si>
  <si>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</si>
  <si>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</si>
  <si>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</si>
  <si>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</si>
  <si>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</si>
  <si>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</si>
  <si>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</si>
  <si>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</si>
  <si>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</si>
  <si>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</si>
  <si>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</si>
  <si>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</si>
  <si>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</si>
  <si>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</si>
  <si>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</si>
  <si>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</si>
  <si>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</si>
  <si>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</si>
  <si>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</si>
  <si>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</si>
  <si>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</si>
  <si>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</si>
  <si>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</si>
  <si>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</si>
  <si>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</si>
  <si>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</si>
  <si>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</si>
  <si>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</si>
  <si>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</si>
  <si>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</si>
  <si>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</si>
  <si>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</si>
  <si>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</si>
  <si>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</si>
  <si>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</si>
  <si>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</si>
  <si>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</si>
  <si>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</si>
  <si>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</si>
  <si>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</si>
  <si>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</si>
  <si>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</si>
  <si>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</si>
  <si>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</si>
  <si>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</si>
  <si>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</si>
  <si>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</si>
  <si>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</si>
  <si>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</si>
  <si>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</si>
  <si>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</si>
  <si>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</si>
  <si>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</si>
  <si>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</si>
  <si>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</si>
  <si>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</si>
  <si>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</si>
  <si>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</si>
  <si>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</si>
  <si>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</si>
  <si>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</si>
  <si>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</si>
  <si>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</si>
  <si>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</si>
  <si>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</si>
  <si>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</si>
  <si>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</si>
  <si>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</si>
  <si>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</si>
  <si>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</si>
  <si>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</si>
  <si>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</si>
  <si>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</si>
  <si>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</si>
  <si>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</si>
  <si>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</si>
  <si>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</si>
  <si>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</si>
  <si>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</si>
  <si>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</si>
  <si>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</si>
  <si>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</si>
  <si>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</si>
  <si>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</si>
  <si>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</si>
  <si>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</si>
  <si>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</si>
  <si>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</si>
  <si>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</si>
  <si>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</si>
  <si>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</si>
  <si>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</si>
  <si>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</si>
  <si>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</si>
  <si>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</si>
  <si>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</si>
  <si>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</si>
  <si>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</si>
  <si>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</si>
  <si>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</si>
  <si>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</si>
  <si>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</si>
  <si>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</si>
  <si>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</si>
  <si>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</si>
  <si>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</si>
  <si>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</si>
  <si>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</si>
  <si>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</si>
  <si>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</si>
  <si>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</si>
  <si>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</si>
  <si>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</si>
  <si>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</si>
  <si>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</si>
  <si>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</si>
  <si>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</si>
  <si>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</si>
  <si>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</si>
  <si>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</si>
  <si>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</si>
  <si>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</si>
  <si>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</si>
  <si>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</si>
  <si>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</si>
  <si>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</si>
  <si>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</si>
  <si>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</si>
  <si>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</si>
  <si>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</si>
  <si>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</si>
  <si>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</si>
  <si>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</si>
  <si>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</si>
  <si>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</si>
  <si>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</si>
  <si>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</si>
  <si>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</si>
  <si>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</si>
  <si>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</si>
  <si>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</si>
  <si>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</si>
  <si>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</si>
  <si>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</si>
  <si>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</si>
  <si>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</si>
  <si>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</si>
  <si>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</si>
  <si>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</si>
  <si>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</si>
  <si>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</si>
  <si>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</si>
  <si>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</si>
  <si>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</si>
  <si>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</si>
  <si>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</si>
  <si>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</si>
  <si>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</si>
  <si>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</si>
  <si>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</si>
  <si>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</si>
  <si>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</si>
  <si>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</si>
  <si>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</si>
  <si>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</si>
  <si>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</si>
  <si>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</si>
  <si>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</si>
  <si>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</si>
  <si>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</si>
  <si>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</si>
  <si>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</si>
  <si>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</si>
  <si>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</si>
  <si>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</si>
  <si>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</si>
  <si>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</si>
  <si>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</si>
  <si>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</si>
  <si>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</si>
  <si>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</si>
  <si>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</si>
  <si>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</si>
  <si>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</si>
  <si>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</si>
  <si>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</si>
  <si>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</si>
  <si>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</si>
  <si>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</si>
  <si>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</si>
  <si>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</si>
  <si>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</si>
  <si>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</si>
  <si>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</si>
  <si>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</si>
  <si>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</si>
  <si>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</si>
  <si>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</si>
  <si>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</si>
  <si>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</si>
  <si>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</si>
  <si>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</si>
  <si>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</si>
  <si>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</si>
  <si>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</si>
  <si>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</si>
  <si>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</si>
  <si>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</si>
  <si>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</si>
  <si>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</si>
  <si>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</si>
  <si>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</si>
  <si>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</si>
  <si>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</si>
  <si>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</si>
  <si>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</si>
  <si>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</si>
  <si>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</si>
  <si>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</si>
  <si>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</si>
  <si>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</si>
  <si>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</si>
  <si>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</si>
  <si>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</si>
  <si>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</si>
  <si>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</si>
  <si>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</si>
  <si>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</si>
  <si>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</si>
  <si>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</si>
  <si>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</si>
  <si>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</si>
  <si>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</si>
  <si>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</si>
  <si>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</si>
  <si>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</si>
  <si>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</si>
  <si>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</si>
  <si>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</si>
  <si>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</si>
  <si>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</si>
  <si>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</si>
  <si>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</si>
  <si>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</si>
  <si>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</si>
  <si>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</si>
  <si>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</si>
  <si>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</si>
  <si>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</si>
  <si>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</si>
  <si>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</si>
  <si>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</si>
  <si>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</si>
  <si>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</si>
  <si>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</si>
  <si>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</si>
  <si>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</si>
  <si>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</si>
  <si>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</si>
  <si>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</si>
  <si>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</si>
  <si>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</si>
  <si>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</si>
  <si>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</si>
  <si>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</si>
  <si>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</si>
  <si>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</si>
  <si>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</si>
  <si>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</si>
  <si>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</si>
  <si>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</si>
  <si>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</si>
  <si>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</si>
  <si>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</si>
  <si>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</si>
  <si>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</si>
  <si>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</si>
  <si>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</si>
  <si>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</si>
  <si>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</si>
  <si>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</si>
  <si>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</si>
  <si>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</si>
  <si>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</si>
  <si>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</si>
  <si>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</si>
  <si>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</si>
  <si>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</si>
  <si>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</si>
  <si>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</si>
  <si>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</si>
  <si>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</si>
  <si>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</si>
  <si>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</si>
  <si>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</si>
  <si>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</si>
  <si>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</si>
  <si>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</si>
  <si>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</si>
  <si>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</si>
  <si>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</si>
  <si>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</si>
  <si>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</si>
  <si>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</si>
  <si>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</si>
  <si>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</si>
  <si>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</si>
  <si>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</si>
  <si>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</si>
  <si>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</si>
  <si>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</si>
  <si>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</si>
  <si>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</si>
  <si>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</si>
  <si>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</si>
  <si>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</si>
  <si>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</si>
  <si>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</si>
  <si>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</si>
  <si>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</si>
  <si>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</si>
  <si>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</si>
  <si>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</si>
  <si>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</si>
  <si>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</si>
  <si>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</si>
  <si>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</si>
  <si>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</si>
  <si>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</si>
  <si>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</si>
  <si>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</si>
  <si>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</si>
  <si>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</si>
  <si>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</si>
  <si>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</si>
  <si>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</si>
  <si>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</si>
  <si>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</si>
  <si>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</si>
  <si>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</si>
  <si>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</si>
  <si>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</si>
  <si>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</si>
  <si>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</si>
  <si>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</si>
  <si>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</si>
  <si>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</si>
  <si>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</si>
  <si>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</si>
  <si>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</si>
  <si>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</si>
  <si>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</si>
  <si>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</si>
  <si>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</si>
  <si>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</si>
  <si>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</si>
  <si>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</si>
  <si>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</si>
  <si>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</si>
  <si>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</si>
  <si>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</si>
  <si>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</si>
  <si>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</si>
  <si>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</si>
  <si>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</si>
  <si>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</si>
  <si>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</si>
  <si>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</si>
  <si>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</si>
  <si>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</si>
  <si>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</si>
  <si>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</si>
  <si>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</si>
  <si>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</si>
  <si>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</si>
  <si>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</si>
  <si>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</si>
  <si>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</si>
  <si>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</si>
  <si>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</si>
  <si>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</si>
  <si>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</si>
  <si>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</si>
  <si>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</si>
  <si>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</si>
  <si>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</si>
  <si>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</si>
  <si>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</si>
  <si>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</si>
  <si>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</si>
  <si>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</si>
  <si>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</si>
  <si>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</si>
  <si>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</si>
  <si>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</si>
  <si>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</si>
  <si>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</si>
  <si>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</si>
  <si>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</si>
  <si>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</si>
  <si>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</si>
  <si>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</si>
  <si>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</si>
  <si>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</si>
  <si>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</si>
  <si>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</si>
  <si>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</si>
  <si>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</si>
  <si>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</si>
  <si>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</si>
  <si>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</si>
  <si>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</si>
  <si>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</si>
  <si>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</si>
  <si>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</si>
  <si>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</si>
  <si>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</si>
  <si>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</si>
  <si>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</si>
  <si>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</si>
  <si>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</si>
  <si>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</si>
  <si>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</si>
  <si>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</si>
  <si>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</si>
  <si>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</si>
  <si>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</si>
  <si>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</si>
  <si>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</si>
  <si>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</si>
  <si>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</si>
  <si>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</si>
  <si>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</si>
  <si>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</si>
  <si>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</si>
  <si>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</si>
  <si>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</si>
  <si>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</si>
  <si>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</si>
  <si>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</si>
  <si>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</si>
  <si>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</si>
  <si>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</si>
  <si>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</si>
  <si>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</si>
  <si>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</si>
  <si>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</si>
  <si>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</si>
  <si>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</si>
  <si>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</si>
  <si>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</si>
  <si>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</si>
  <si>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</si>
  <si>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</si>
  <si>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</si>
  <si>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</si>
  <si>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</si>
  <si>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</si>
  <si>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</si>
  <si>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</si>
  <si>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</si>
  <si>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</si>
  <si>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</si>
  <si>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</si>
  <si>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</si>
  <si>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</si>
  <si>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</si>
  <si>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</si>
  <si>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</si>
  <si>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</si>
  <si>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</si>
  <si>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</si>
  <si>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</si>
  <si>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</si>
  <si>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</si>
  <si>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</si>
  <si>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</si>
  <si>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</si>
  <si>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</si>
  <si>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</si>
  <si>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</si>
  <si>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</si>
  <si>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</si>
  <si>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</si>
  <si>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</si>
  <si>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</si>
  <si>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</si>
  <si>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</si>
  <si>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</si>
  <si>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</si>
  <si>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</si>
  <si>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</si>
  <si>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</si>
  <si>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</si>
  <si>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</si>
  <si>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</si>
  <si>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</si>
  <si>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</si>
  <si>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</si>
  <si>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</si>
  <si>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</si>
  <si>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</si>
  <si>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</si>
  <si>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</si>
  <si>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</si>
  <si>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</si>
  <si>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</si>
  <si>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</si>
  <si>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</si>
  <si>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</si>
  <si>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</si>
  <si>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</si>
  <si>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</si>
  <si>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</si>
  <si>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</si>
  <si>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</si>
  <si>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</si>
  <si>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</si>
  <si>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</si>
  <si>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</si>
  <si>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</si>
  <si>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</si>
  <si>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</si>
  <si>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</si>
  <si>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</si>
  <si>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</si>
  <si>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</si>
  <si>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</si>
  <si>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</si>
  <si>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</si>
  <si>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</si>
  <si>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</si>
  <si>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</si>
  <si>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</si>
  <si>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</si>
  <si>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</si>
  <si>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</si>
  <si>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</si>
  <si>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</si>
  <si>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</si>
  <si>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</si>
  <si>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</si>
  <si>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</si>
  <si>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</si>
  <si>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</si>
  <si>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</si>
  <si>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</si>
  <si>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</si>
  <si>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</si>
  <si>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</si>
  <si>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</si>
  <si>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</si>
  <si>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</si>
  <si>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</si>
  <si>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</si>
  <si>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</si>
  <si>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</si>
  <si>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</si>
  <si>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</si>
  <si>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</si>
  <si>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</si>
  <si>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</si>
  <si>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</si>
  <si>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</si>
  <si>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</si>
  <si>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</si>
  <si>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</si>
  <si>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</si>
  <si>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</si>
  <si>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</si>
  <si>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</si>
  <si>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</si>
  <si>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</si>
  <si>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</si>
  <si>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</si>
  <si>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</si>
  <si>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</si>
  <si>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</si>
  <si>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</si>
  <si>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</si>
  <si>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</si>
  <si>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</si>
  <si>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</si>
  <si>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</si>
  <si>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</si>
  <si>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</si>
  <si>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</si>
  <si>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</si>
  <si>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</si>
  <si>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</si>
  <si>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</si>
  <si>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</si>
  <si>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</si>
  <si>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</si>
  <si>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</si>
  <si>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</si>
  <si>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</si>
  <si>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</si>
  <si>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</si>
  <si>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</si>
  <si>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</si>
  <si>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</si>
  <si>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</si>
  <si>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</si>
  <si>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</si>
  <si>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</si>
  <si>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</si>
  <si>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</si>
  <si>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</si>
  <si>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</si>
  <si>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</si>
  <si>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</si>
  <si>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</si>
  <si>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</si>
  <si>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</si>
  <si>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</si>
  <si>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</si>
  <si>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</si>
  <si>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</si>
  <si>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</si>
  <si>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</si>
  <si>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</si>
  <si>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</si>
  <si>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</si>
  <si>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</si>
  <si>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</si>
  <si>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</si>
  <si>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</si>
  <si>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</si>
  <si>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</si>
  <si>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</si>
  <si>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</si>
  <si>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</si>
  <si>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</si>
  <si>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</si>
  <si>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</si>
  <si>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</si>
  <si>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</si>
  <si>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</si>
  <si>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</si>
  <si>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</si>
  <si>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</si>
  <si>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</si>
  <si>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</si>
  <si>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</si>
  <si>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</si>
  <si>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</si>
  <si>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</si>
  <si>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</si>
  <si>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</si>
  <si>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</si>
  <si>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</si>
  <si>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</si>
  <si>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</si>
  <si>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</si>
  <si>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</si>
  <si>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</si>
  <si>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</si>
  <si>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</si>
  <si>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</si>
  <si>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</si>
  <si>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</si>
  <si>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</si>
  <si>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</si>
  <si>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</si>
  <si>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</si>
  <si>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</si>
  <si>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</si>
  <si>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</si>
  <si>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</si>
  <si>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</si>
  <si>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</si>
  <si>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</si>
  <si>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</si>
  <si>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</si>
  <si>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</si>
  <si>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</si>
  <si>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</si>
  <si>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</si>
  <si>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</si>
  <si>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</si>
  <si>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</si>
  <si>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</si>
  <si>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</si>
  <si>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</si>
  <si>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</si>
  <si>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</si>
  <si>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</si>
  <si>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</si>
  <si>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</si>
  <si>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</si>
  <si>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</si>
  <si>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</si>
  <si>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</si>
  <si>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</si>
  <si>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</si>
  <si>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</si>
  <si>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</si>
  <si>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</si>
  <si>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</si>
  <si>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</si>
  <si>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</si>
  <si>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</si>
  <si>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</si>
  <si>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</si>
  <si>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</si>
  <si>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</si>
  <si>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</si>
  <si>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</si>
  <si>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</si>
  <si>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</si>
  <si>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</si>
  <si>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</si>
  <si>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</si>
  <si>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</si>
  <si>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</si>
  <si>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</si>
  <si>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</si>
  <si>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</si>
  <si>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</si>
  <si>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</si>
  <si>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</si>
  <si>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</si>
  <si>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</si>
  <si>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</si>
  <si>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</si>
  <si>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</si>
  <si>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</si>
  <si>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</si>
  <si>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</si>
  <si>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</si>
  <si>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</si>
  <si>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</si>
  <si>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</si>
  <si>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</si>
  <si>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</si>
  <si>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</si>
  <si>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</si>
  <si>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</si>
  <si>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</si>
  <si>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</si>
  <si>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</si>
  <si>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</si>
  <si>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</si>
  <si>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</si>
  <si>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</si>
  <si>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</si>
  <si>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</si>
  <si>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</si>
  <si>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</si>
  <si>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</si>
  <si>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</si>
  <si>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</si>
  <si>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</si>
  <si>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</si>
  <si>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</si>
  <si>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</si>
  <si>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</si>
  <si>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</si>
  <si>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</si>
  <si>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</si>
  <si>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</si>
  <si>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</si>
  <si>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</si>
  <si>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</si>
  <si>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</si>
  <si>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</si>
  <si>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</si>
  <si>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</si>
  <si>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</si>
  <si>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</si>
  <si>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</si>
  <si>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</si>
  <si>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</si>
  <si>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</si>
  <si>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</si>
  <si>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</si>
  <si>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</si>
  <si>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</si>
  <si>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</si>
  <si>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</si>
  <si>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</si>
  <si>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</si>
  <si>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</si>
  <si>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</si>
  <si>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</si>
  <si>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</si>
  <si>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</si>
  <si>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</si>
  <si>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</si>
  <si>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</si>
  <si>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</si>
  <si>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</si>
  <si>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</si>
  <si>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</si>
  <si>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</si>
  <si>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</si>
  <si>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</si>
  <si>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</si>
  <si>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</si>
  <si>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</si>
  <si>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</si>
  <si>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</si>
  <si>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</si>
  <si>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</si>
  <si>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</si>
  <si>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</si>
  <si>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</si>
  <si>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</si>
  <si>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</si>
  <si>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</si>
  <si>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</si>
  <si>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</si>
  <si>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</si>
  <si>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</si>
  <si>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</si>
  <si>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</si>
  <si>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</si>
  <si>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</si>
  <si>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</si>
  <si>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</si>
  <si>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</si>
  <si>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</si>
  <si>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</si>
  <si>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</si>
  <si>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</si>
  <si>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</si>
  <si>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</si>
  <si>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</si>
  <si>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</si>
  <si>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</si>
  <si>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</si>
  <si>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</si>
  <si>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</si>
  <si>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</si>
  <si>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</si>
  <si>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</si>
  <si>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</si>
  <si>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</si>
  <si>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</si>
  <si>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</si>
  <si>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</si>
  <si>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</si>
  <si>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</si>
  <si>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</si>
  <si>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</si>
  <si>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</si>
  <si>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</si>
  <si>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</si>
  <si>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</si>
  <si>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</si>
  <si>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</si>
  <si>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</si>
  <si>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</si>
  <si>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</si>
  <si>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</si>
  <si>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</si>
  <si>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</si>
  <si>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</si>
  <si>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</si>
  <si>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</si>
  <si>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</si>
  <si>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</si>
  <si>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</si>
  <si>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</si>
  <si>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</si>
  <si>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</si>
  <si>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</si>
  <si>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</si>
  <si>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</si>
  <si>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</si>
  <si>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</si>
  <si>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</si>
  <si>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</si>
  <si>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</si>
  <si>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</si>
  <si>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</si>
  <si>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</si>
  <si>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</si>
  <si>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</si>
  <si>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</si>
  <si>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</si>
  <si>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</si>
  <si>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</si>
  <si>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</si>
  <si>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</si>
  <si>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</si>
  <si>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</si>
  <si>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</si>
  <si>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</si>
  <si>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</si>
  <si>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</si>
  <si>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</si>
  <si>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</si>
  <si>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</si>
  <si>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</si>
  <si>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</si>
  <si>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</si>
  <si>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</si>
  <si>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</si>
  <si>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</si>
  <si>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</si>
  <si>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</si>
  <si>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</si>
  <si>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</si>
  <si>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</si>
  <si>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</si>
  <si>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</si>
  <si>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</si>
  <si>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</si>
  <si>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</si>
  <si>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</si>
  <si>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</si>
  <si>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</si>
  <si>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</si>
  <si>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</si>
  <si>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</si>
  <si>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</si>
  <si>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</si>
  <si>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</si>
  <si>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</si>
  <si>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</si>
  <si>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</si>
  <si>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</si>
  <si>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</si>
  <si>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</si>
  <si>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</si>
  <si>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</si>
  <si>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</si>
  <si>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</si>
  <si>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</si>
  <si>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</si>
  <si>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</si>
  <si>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</si>
  <si>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</si>
  <si>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</si>
  <si>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</si>
  <si>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</si>
  <si>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</si>
  <si>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</si>
  <si>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</si>
  <si>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</si>
  <si>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</si>
  <si>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</si>
  <si>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</si>
  <si>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</si>
  <si>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</si>
  <si>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</si>
  <si>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</si>
  <si>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</si>
  <si>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</si>
  <si>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</si>
  <si>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</si>
  <si>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</si>
  <si>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</si>
  <si>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</si>
  <si>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</si>
  <si>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</si>
  <si>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</si>
  <si>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</si>
  <si>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</si>
  <si>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</si>
  <si>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</si>
  <si>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</si>
  <si>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</si>
  <si>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</si>
  <si>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</si>
  <si>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</si>
  <si>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</si>
  <si>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</si>
  <si>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</si>
  <si>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</si>
  <si>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</si>
  <si>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</si>
  <si>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</si>
  <si>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</si>
  <si>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</si>
  <si>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</si>
  <si>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</si>
  <si>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</si>
  <si>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</si>
  <si>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</si>
  <si>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</si>
  <si>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</si>
  <si>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</si>
  <si>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</si>
  <si>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</si>
  <si>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</si>
  <si>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</si>
  <si>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</si>
  <si>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</si>
  <si>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</si>
  <si>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</si>
  <si>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</si>
  <si>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</si>
  <si>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</si>
  <si>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</si>
  <si>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</si>
  <si>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</si>
  <si>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</si>
  <si>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</si>
  <si>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</si>
  <si>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</si>
  <si>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</si>
  <si>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</si>
  <si>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</si>
  <si>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</si>
  <si>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</si>
  <si>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</si>
  <si>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</si>
  <si>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</si>
  <si>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</si>
  <si>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</si>
  <si>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</si>
  <si>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</si>
  <si>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</si>
  <si>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</si>
  <si>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</si>
  <si>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</si>
  <si>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</si>
  <si>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</si>
  <si>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</si>
  <si>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</si>
  <si>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</si>
  <si>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</si>
  <si>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</si>
  <si>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</si>
  <si>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</si>
  <si>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</si>
  <si>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</si>
  <si>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</si>
  <si>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</si>
  <si>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</si>
  <si>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</si>
  <si>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</si>
  <si>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</si>
  <si>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</si>
  <si>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</si>
  <si>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</si>
  <si>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</si>
  <si>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</si>
  <si>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</si>
  <si>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</si>
  <si>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</si>
  <si>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</si>
  <si>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</si>
  <si>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</si>
  <si>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</si>
  <si>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</si>
  <si>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</si>
  <si>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</si>
  <si>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</si>
  <si>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</si>
  <si>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</si>
  <si>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</si>
  <si>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</si>
  <si>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</si>
  <si>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</si>
  <si>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</si>
  <si>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</si>
  <si>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</si>
  <si>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</si>
  <si>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</si>
  <si>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</si>
  <si>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</si>
  <si>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</si>
  <si>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</si>
  <si>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</si>
  <si>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</si>
  <si>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</si>
  <si>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</si>
  <si>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</si>
  <si>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</si>
  <si>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</si>
  <si>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</si>
  <si>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</si>
  <si>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</si>
  <si>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</si>
  <si>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</si>
  <si>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</si>
  <si>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</si>
  <si>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</si>
  <si>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</si>
  <si>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</si>
  <si>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</si>
  <si>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</si>
  <si>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</si>
  <si>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</si>
  <si>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</si>
  <si>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</si>
  <si>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</si>
  <si>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</si>
  <si>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</si>
  <si>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</si>
  <si>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</si>
  <si>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</si>
  <si>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</si>
  <si>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</si>
  <si>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</si>
  <si>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</si>
  <si>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</si>
  <si>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</si>
  <si>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</si>
  <si>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</si>
  <si>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</si>
  <si>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</si>
  <si>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</si>
  <si>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</si>
  <si>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</si>
  <si>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</si>
  <si>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</si>
  <si>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</si>
  <si>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</si>
  <si>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</si>
  <si>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</si>
  <si>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</si>
  <si>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</si>
  <si>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</si>
  <si>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</si>
  <si>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</si>
  <si>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</si>
  <si>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</si>
  <si>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</si>
  <si>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</si>
  <si>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</si>
  <si>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</si>
  <si>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</si>
  <si>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</si>
  <si>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</si>
  <si>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</si>
  <si>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</si>
  <si>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</si>
  <si>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</si>
  <si>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</si>
  <si>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</si>
  <si>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</si>
  <si>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</si>
  <si>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</si>
  <si>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</si>
  <si>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</si>
  <si>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</si>
  <si>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</si>
  <si>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</si>
  <si>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</si>
  <si>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</si>
  <si>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</si>
  <si>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</si>
  <si>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</si>
  <si>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</si>
  <si>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</si>
  <si>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</si>
  <si>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</si>
  <si>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</si>
  <si>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</si>
  <si>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</si>
  <si>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</si>
  <si>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</si>
  <si>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</si>
  <si>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</si>
  <si>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</si>
  <si>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</si>
  <si>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</si>
  <si>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</si>
  <si>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</si>
  <si>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</si>
  <si>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</si>
  <si>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</si>
  <si>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</si>
  <si>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</si>
  <si>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</si>
  <si>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</si>
  <si>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</si>
  <si>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</si>
  <si>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</si>
  <si>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</si>
  <si>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</si>
  <si>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</si>
  <si>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</si>
  <si>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</si>
  <si>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</si>
  <si>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</si>
  <si>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</si>
  <si>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</si>
  <si>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</si>
  <si>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</si>
  <si>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</si>
  <si>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</si>
  <si>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</si>
  <si>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</si>
  <si>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</si>
  <si>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</si>
  <si>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</si>
  <si>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</si>
  <si>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</si>
  <si>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</si>
  <si>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</si>
  <si>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</si>
  <si>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</si>
  <si>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</si>
  <si>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</si>
  <si>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</si>
  <si>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</si>
  <si>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</si>
  <si>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</si>
  <si>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</si>
  <si>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</si>
  <si>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</si>
  <si>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</si>
  <si>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</si>
  <si>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</si>
  <si>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</si>
  <si>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</si>
  <si>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</si>
  <si>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</si>
  <si>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</si>
  <si>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</si>
  <si>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</si>
  <si>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</si>
  <si>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</si>
  <si>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</si>
  <si>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</si>
  <si>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</si>
  <si>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</si>
  <si>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</si>
  <si>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</si>
  <si>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</si>
  <si>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</si>
  <si>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</si>
  <si>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</si>
  <si>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</si>
  <si>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</si>
  <si>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</si>
  <si>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</si>
  <si>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</si>
  <si>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</si>
  <si>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</si>
  <si>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</si>
  <si>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</si>
  <si>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</si>
  <si>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</si>
  <si>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</si>
  <si>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</si>
  <si>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</si>
  <si>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</si>
  <si>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</si>
  <si>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</si>
  <si>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</si>
  <si>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</si>
  <si>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</si>
  <si>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</si>
  <si>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</si>
  <si>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</si>
  <si>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</si>
  <si>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</si>
  <si>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</si>
  <si>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</si>
  <si>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</si>
  <si>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</si>
  <si>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</si>
  <si>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</si>
  <si>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</si>
  <si>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</si>
  <si>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</si>
  <si>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</si>
  <si>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</si>
  <si>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</si>
  <si>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</si>
  <si>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</si>
  <si>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</si>
  <si>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</si>
  <si>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</si>
  <si>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</si>
  <si>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</si>
  <si>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</si>
  <si>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</si>
  <si>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</si>
  <si>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</si>
  <si>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</si>
  <si>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</si>
  <si>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</si>
  <si>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</si>
  <si>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</si>
  <si>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</si>
  <si>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</si>
  <si>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</si>
  <si>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</si>
  <si>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</si>
  <si>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</si>
  <si>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</si>
  <si>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</si>
  <si>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</si>
  <si>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</si>
  <si>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</si>
  <si>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</si>
  <si>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</si>
  <si>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</si>
  <si>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</si>
  <si>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</si>
  <si>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</si>
  <si>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</si>
  <si>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</si>
  <si>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</si>
  <si>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</si>
  <si>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</si>
  <si>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</si>
  <si>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</si>
  <si>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</si>
  <si>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</si>
  <si>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</si>
  <si>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</si>
  <si>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</si>
  <si>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</si>
  <si>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</si>
  <si>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</si>
  <si>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</si>
  <si>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</si>
  <si>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</si>
  <si>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</si>
  <si>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</si>
  <si>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</si>
  <si>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</si>
  <si>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</si>
  <si>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</si>
  <si>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</si>
  <si>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</si>
  <si>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</si>
  <si>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</si>
  <si>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</si>
  <si>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</si>
  <si>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</si>
  <si>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</si>
  <si>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</si>
  <si>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</si>
  <si>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</si>
  <si>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</si>
  <si>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</si>
  <si>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</si>
  <si>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</si>
  <si>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</si>
  <si>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</si>
  <si>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</si>
  <si>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</si>
  <si>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</si>
  <si>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</si>
  <si>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</si>
  <si>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</si>
  <si>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</si>
  <si>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</si>
  <si>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</si>
  <si>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</si>
  <si>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</si>
  <si>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</si>
  <si>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</si>
  <si>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</si>
  <si>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</si>
  <si>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</si>
  <si>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</si>
  <si>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</si>
  <si>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</si>
  <si>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</si>
  <si>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</si>
  <si>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</si>
  <si>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</si>
  <si>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</si>
  <si>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</si>
  <si>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</si>
  <si>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</si>
  <si>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</si>
  <si>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</si>
  <si>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</si>
  <si>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</si>
  <si>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</si>
  <si>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</si>
  <si>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</si>
  <si>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</si>
  <si>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</si>
  <si>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</si>
  <si>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</si>
  <si>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</si>
  <si>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</si>
  <si>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</si>
  <si>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</si>
  <si>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</si>
  <si>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</si>
  <si>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</si>
  <si>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</si>
  <si>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</si>
  <si>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</si>
  <si>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</si>
  <si>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</si>
  <si>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</si>
  <si>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</si>
  <si>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</si>
  <si>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</si>
  <si>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</si>
  <si>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</si>
  <si>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</si>
  <si>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</si>
  <si>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</si>
  <si>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</si>
  <si>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</si>
  <si>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</si>
  <si>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</si>
  <si>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</si>
  <si>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</si>
  <si>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</si>
  <si>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</si>
  <si>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</si>
  <si>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</si>
  <si>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</si>
  <si>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</si>
  <si>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</si>
  <si>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</si>
  <si>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</si>
  <si>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</si>
  <si>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</si>
  <si>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</si>
  <si>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</si>
  <si>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</si>
  <si>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</si>
  <si>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</si>
  <si>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</si>
  <si>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</si>
  <si>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</si>
  <si>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</si>
  <si>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</si>
  <si>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</si>
  <si>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</si>
  <si>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</si>
  <si>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</si>
  <si>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</si>
  <si>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</si>
  <si>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</si>
  <si>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</si>
  <si>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</si>
  <si>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</si>
  <si>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</si>
  <si>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</si>
  <si>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</si>
  <si>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</si>
  <si>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</si>
  <si>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</si>
  <si>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</si>
  <si>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</si>
  <si>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</si>
  <si>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</si>
  <si>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</si>
  <si>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</si>
  <si>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</si>
  <si>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</si>
  <si>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</si>
  <si>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</si>
  <si>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</si>
  <si>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</si>
  <si>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</si>
  <si>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</si>
  <si>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</si>
  <si>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</si>
  <si>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</si>
  <si>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</si>
  <si>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</si>
  <si>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</si>
  <si>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</si>
  <si>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</si>
  <si>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</si>
  <si>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</si>
  <si>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</si>
  <si>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</si>
  <si>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</si>
  <si>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</si>
  <si>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</si>
  <si>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</si>
  <si>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</si>
  <si>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</si>
  <si>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</si>
  <si>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</si>
  <si>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</si>
  <si>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</si>
  <si>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</si>
  <si>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</si>
  <si>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</si>
  <si>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</si>
  <si>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</si>
  <si>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</si>
  <si>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</si>
  <si>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</si>
  <si>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</si>
  <si>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</si>
  <si>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</si>
  <si>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</si>
  <si>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</si>
  <si>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</si>
  <si>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</si>
  <si>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</si>
  <si>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</si>
  <si>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</si>
  <si>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</si>
  <si>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</si>
  <si>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</si>
  <si>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</si>
  <si>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</si>
  <si>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</si>
  <si>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</si>
  <si>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</si>
  <si>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</si>
  <si>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</si>
  <si>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</si>
  <si>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</si>
  <si>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</si>
  <si>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</si>
  <si>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</si>
  <si>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</si>
  <si>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</si>
  <si>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</si>
  <si>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</si>
  <si>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</si>
  <si>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</si>
  <si>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</si>
  <si>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</si>
  <si>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</si>
  <si>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</si>
  <si>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</si>
  <si>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</si>
  <si>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</si>
  <si>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</si>
  <si>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</si>
  <si>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</si>
  <si>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</si>
  <si>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</si>
  <si>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</si>
  <si>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</si>
  <si>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</si>
  <si>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</si>
  <si>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</si>
  <si>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</si>
  <si>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</si>
  <si>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</si>
  <si>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</si>
  <si>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</si>
  <si>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</si>
  <si>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</si>
  <si>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</si>
  <si>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</si>
  <si>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</si>
  <si>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</si>
  <si>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</si>
  <si>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</si>
  <si>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</si>
  <si>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</si>
  <si>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</si>
  <si>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</si>
  <si>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</si>
  <si>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</si>
  <si>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</si>
  <si>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</si>
  <si>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</si>
  <si>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</si>
  <si>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</si>
  <si>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</si>
  <si>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</si>
  <si>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</si>
  <si>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</si>
  <si>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</si>
  <si>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</si>
  <si>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</si>
  <si>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</si>
  <si>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</si>
  <si>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</si>
  <si>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</si>
  <si>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</si>
  <si>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</si>
  <si>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</si>
  <si>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</si>
  <si>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</si>
  <si>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</si>
  <si>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</si>
  <si>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</si>
  <si>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</si>
  <si>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</si>
  <si>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</si>
  <si>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</si>
  <si>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</si>
  <si>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</si>
  <si>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</si>
  <si>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</si>
  <si>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</si>
  <si>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</si>
  <si>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</si>
  <si>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</si>
  <si>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</si>
  <si>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</si>
  <si>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</si>
  <si>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</si>
  <si>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</si>
  <si>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</si>
  <si>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</si>
  <si>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</si>
  <si>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</si>
  <si>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</si>
  <si>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</si>
  <si>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</si>
  <si>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</si>
  <si>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</si>
  <si>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</si>
  <si>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</si>
  <si>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</si>
  <si>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</si>
  <si>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</si>
  <si>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</si>
  <si>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</si>
  <si>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</si>
  <si>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</si>
  <si>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</si>
  <si>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</si>
  <si>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</si>
  <si>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</si>
  <si>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</si>
  <si>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</si>
  <si>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</si>
  <si>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</si>
  <si>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</si>
  <si>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</si>
  <si>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</si>
  <si>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</si>
  <si>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</si>
  <si>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</si>
  <si>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</si>
  <si>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</si>
  <si>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</si>
  <si>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</si>
  <si>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</si>
  <si>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</si>
  <si>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</si>
  <si>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</si>
  <si>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</si>
  <si>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</si>
  <si>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</si>
  <si>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</si>
  <si>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</si>
  <si>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</si>
  <si>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</si>
  <si>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</si>
  <si>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</si>
  <si>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</si>
  <si>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</si>
  <si>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</si>
  <si>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</si>
  <si>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</si>
  <si>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</si>
  <si>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</si>
  <si>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</si>
  <si>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</si>
  <si>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</si>
  <si>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</si>
  <si>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</si>
  <si>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</si>
  <si>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</si>
  <si>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</si>
  <si>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</si>
  <si>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</si>
  <si>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</si>
  <si>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</si>
  <si>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</si>
  <si>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</si>
  <si>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</si>
  <si>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</si>
  <si>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</si>
  <si>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</si>
  <si>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</si>
  <si>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</si>
  <si>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</si>
  <si>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</si>
  <si>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</si>
  <si>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</si>
  <si>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</si>
  <si>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</si>
  <si>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</si>
  <si>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</si>
  <si>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</si>
  <si>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</si>
  <si>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</si>
  <si>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</si>
  <si>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</si>
  <si>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</si>
  <si>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</si>
  <si>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</si>
  <si>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</si>
  <si>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</si>
  <si>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</si>
  <si>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</si>
  <si>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</si>
  <si>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</si>
  <si>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</si>
  <si>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</si>
  <si>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</si>
  <si>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</si>
  <si>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</si>
  <si>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</si>
  <si>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</si>
  <si>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</si>
  <si>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</si>
  <si>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</si>
  <si>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</si>
  <si>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</si>
  <si>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</si>
  <si>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</si>
  <si>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</si>
  <si>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</si>
  <si>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</si>
  <si>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</si>
  <si>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</si>
  <si>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</si>
  <si>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</si>
  <si>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</si>
  <si>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</si>
  <si>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</si>
  <si>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</si>
  <si>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</si>
  <si>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</si>
  <si>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</si>
  <si>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</si>
  <si>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</si>
  <si>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</si>
  <si>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</si>
  <si>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</si>
  <si>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</si>
  <si>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</si>
  <si>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</si>
  <si>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</si>
  <si>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</si>
  <si>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</si>
  <si>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</si>
  <si>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</si>
  <si>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</si>
  <si>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</si>
  <si>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</si>
  <si>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</si>
  <si>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</si>
  <si>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</si>
  <si>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</si>
  <si>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</si>
  <si>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</si>
  <si>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</si>
  <si>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</si>
  <si>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</si>
  <si>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</si>
  <si>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</si>
  <si>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</si>
  <si>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</si>
  <si>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</si>
  <si>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</si>
  <si>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</si>
  <si>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</si>
  <si>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</si>
  <si>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</si>
  <si>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</si>
  <si>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</si>
  <si>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</si>
  <si>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</si>
  <si>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</si>
  <si>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</si>
  <si>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</si>
  <si>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</si>
  <si>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</si>
  <si>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</si>
  <si>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</si>
  <si>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</si>
  <si>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</si>
  <si>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</si>
  <si>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</si>
  <si>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</si>
  <si>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</si>
  <si>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</si>
  <si>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</si>
  <si>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</si>
  <si>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</si>
  <si>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</si>
  <si>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</si>
  <si>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</si>
  <si>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</si>
  <si>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</si>
  <si>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</si>
  <si>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</si>
  <si>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</si>
  <si>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</si>
  <si>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</si>
  <si>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</si>
  <si>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</si>
  <si>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</si>
  <si>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</si>
  <si>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</si>
  <si>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</si>
  <si>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</si>
  <si>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</si>
  <si>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</si>
  <si>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</si>
  <si>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</si>
  <si>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</si>
  <si>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</si>
  <si>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</si>
  <si>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</si>
  <si>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</si>
  <si>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</si>
  <si>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</si>
  <si>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</si>
  <si>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</si>
  <si>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</si>
  <si>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</si>
  <si>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</si>
  <si>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</si>
  <si>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</si>
  <si>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</si>
  <si>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</si>
  <si>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</si>
  <si>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</si>
  <si>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</si>
  <si>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</si>
  <si>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</si>
  <si>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</si>
  <si>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</si>
  <si>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</si>
  <si>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</si>
  <si>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</si>
  <si>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</si>
  <si>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</si>
  <si>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</si>
  <si>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</si>
  <si>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</si>
  <si>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</si>
  <si>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</si>
  <si>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</si>
  <si>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</si>
  <si>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</si>
  <si>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</si>
  <si>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</si>
  <si>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</si>
  <si>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</si>
  <si>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</si>
  <si>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</si>
  <si>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</si>
  <si>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</si>
  <si>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</si>
  <si>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</si>
  <si>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</si>
  <si>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</si>
  <si>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</si>
  <si>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</si>
  <si>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</si>
  <si>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</si>
  <si>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</si>
  <si>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</si>
  <si>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</si>
  <si>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</si>
  <si>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</si>
  <si>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</si>
  <si>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</si>
  <si>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</si>
  <si>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</si>
  <si>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</si>
  <si>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</si>
  <si>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</si>
  <si>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</si>
  <si>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</si>
  <si>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</si>
  <si>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</si>
  <si>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</si>
  <si>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</si>
  <si>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</si>
  <si>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</si>
  <si>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</si>
  <si>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</si>
  <si>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</si>
  <si>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</si>
  <si>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</si>
  <si>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</si>
  <si>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</si>
  <si>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</si>
  <si>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</si>
  <si>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</si>
  <si>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</si>
  <si>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</si>
  <si>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</si>
  <si>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</si>
  <si>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</si>
  <si>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</si>
  <si>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</si>
  <si>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</si>
  <si>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</si>
  <si>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</si>
  <si>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</si>
  <si>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</si>
  <si>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</si>
  <si>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</si>
  <si>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</si>
  <si>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</si>
  <si>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</si>
  <si>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</si>
  <si>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</si>
  <si>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</si>
  <si>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</si>
  <si>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</si>
  <si>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</si>
  <si>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</si>
  <si>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</si>
  <si>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</si>
  <si>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</si>
  <si>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</si>
  <si>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</si>
  <si>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</si>
  <si>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</si>
  <si>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</si>
  <si>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</si>
  <si>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</si>
  <si>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</si>
  <si>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</si>
  <si>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</si>
  <si>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</si>
  <si>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</si>
  <si>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</si>
  <si>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</si>
  <si>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</si>
  <si>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</si>
  <si>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</si>
  <si>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</si>
  <si>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</si>
  <si>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</si>
  <si>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</si>
  <si>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</si>
  <si>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</si>
  <si>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</si>
  <si>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</si>
  <si>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</si>
  <si>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</si>
  <si>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</si>
  <si>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</si>
  <si>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</si>
  <si>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</si>
  <si>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</si>
  <si>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</si>
  <si>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</si>
  <si>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</si>
  <si>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</si>
  <si>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</si>
  <si>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</si>
  <si>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</si>
  <si>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</si>
  <si>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</si>
  <si>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</si>
  <si>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</si>
  <si>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</si>
  <si>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</si>
  <si>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</si>
  <si>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</si>
  <si>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</si>
  <si>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</si>
  <si>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</si>
  <si>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</si>
  <si>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</si>
  <si>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</si>
  <si>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</si>
  <si>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</si>
  <si>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</si>
  <si>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</si>
  <si>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</si>
  <si>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</si>
  <si>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</si>
  <si>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</si>
  <si>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</si>
  <si>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</si>
  <si>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</si>
  <si>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</si>
  <si>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</si>
  <si>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</si>
  <si>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</si>
  <si>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</si>
  <si>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</si>
  <si>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</si>
  <si>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</si>
  <si>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</si>
  <si>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</si>
  <si>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</si>
  <si>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</si>
  <si>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</si>
  <si>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</si>
  <si>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</si>
  <si>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</si>
  <si>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</si>
  <si>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</si>
  <si>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</si>
  <si>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</si>
  <si>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</si>
  <si>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</si>
  <si>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</si>
  <si>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</si>
  <si>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</si>
  <si>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</si>
  <si>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</si>
  <si>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</si>
  <si>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</si>
  <si>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</si>
  <si>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</si>
  <si>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</si>
  <si>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</si>
  <si>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</si>
  <si>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</si>
  <si>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</si>
  <si>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</si>
  <si>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</si>
  <si>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</si>
  <si>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</si>
  <si>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</si>
  <si>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</si>
  <si>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</si>
  <si>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</si>
  <si>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</si>
  <si>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</si>
  <si>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</si>
  <si>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</si>
  <si>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</si>
  <si>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</si>
  <si>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</si>
  <si>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</si>
  <si>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</si>
  <si>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</si>
  <si>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</si>
  <si>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</si>
  <si>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</si>
  <si>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</si>
  <si>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</si>
  <si>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</si>
  <si>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</si>
  <si>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</si>
  <si>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</si>
  <si>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</si>
  <si>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</si>
  <si>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</si>
  <si>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</si>
  <si>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</si>
  <si>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</si>
  <si>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</si>
  <si>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</si>
  <si>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</si>
  <si>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</si>
  <si>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</si>
  <si>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</si>
  <si>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</si>
  <si>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</si>
  <si>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</si>
  <si>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</si>
  <si>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</si>
  <si>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</si>
  <si>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</si>
  <si>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</si>
  <si>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</si>
  <si>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</si>
  <si>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</si>
  <si>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</si>
  <si>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</si>
  <si>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</si>
  <si>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</si>
  <si>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</si>
  <si>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</si>
  <si>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</si>
  <si>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</si>
  <si>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</si>
  <si>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</si>
  <si>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</si>
  <si>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</si>
  <si>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</si>
  <si>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</si>
  <si>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</si>
  <si>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</si>
  <si>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</si>
  <si>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</si>
  <si>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</si>
  <si>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</si>
  <si>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</si>
  <si>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</si>
  <si>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</si>
  <si>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</si>
  <si>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</si>
  <si>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</si>
  <si>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</si>
  <si>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</si>
  <si>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</si>
  <si>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</si>
  <si>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</si>
  <si>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</si>
  <si>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</si>
  <si>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</si>
  <si>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</si>
  <si>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</si>
  <si>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</si>
  <si>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</si>
  <si>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</si>
  <si>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</si>
  <si>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</si>
  <si>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</si>
  <si>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</si>
  <si>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</si>
  <si>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</si>
  <si>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</si>
  <si>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</si>
  <si>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</si>
  <si>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</si>
  <si>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</si>
  <si>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</si>
  <si>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</si>
  <si>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</si>
  <si>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</si>
  <si>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</si>
  <si>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</si>
  <si>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</si>
  <si>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</si>
  <si>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</si>
  <si>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</si>
  <si>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</si>
  <si>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</si>
  <si>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</si>
  <si>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</si>
  <si>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</si>
  <si>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</si>
  <si>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</si>
  <si>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</si>
  <si>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</si>
  <si>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</si>
  <si>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</si>
  <si>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</si>
  <si>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</si>
  <si>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</si>
  <si>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</si>
  <si>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</si>
  <si>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</si>
  <si>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</si>
  <si>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</si>
  <si>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</si>
  <si>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</si>
  <si>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</si>
  <si>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</si>
  <si>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</si>
  <si>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</si>
  <si>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</si>
  <si>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</si>
  <si>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</si>
  <si>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</si>
  <si>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</si>
  <si>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</si>
  <si>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</si>
  <si>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</si>
  <si>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</si>
  <si>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</si>
  <si>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</si>
  <si>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</si>
  <si>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</si>
  <si>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</si>
  <si>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</si>
  <si>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</si>
  <si>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</si>
  <si>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</si>
  <si>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</si>
  <si>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</si>
  <si>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</si>
  <si>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</si>
  <si>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</si>
  <si>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</si>
  <si>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</si>
  <si>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</si>
  <si>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</si>
  <si>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</si>
  <si>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</si>
  <si>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</si>
  <si>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</si>
  <si>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</si>
  <si>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</si>
  <si>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</si>
  <si>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</si>
  <si>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</si>
  <si>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</si>
  <si>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</si>
  <si>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</si>
  <si>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</si>
  <si>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</si>
  <si>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</si>
  <si>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</si>
  <si>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</si>
  <si>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</si>
  <si>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</si>
  <si>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</si>
  <si>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</si>
  <si>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</si>
  <si>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</si>
  <si>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</si>
  <si>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</si>
  <si>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</si>
  <si>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</si>
  <si>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</si>
  <si>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</si>
  <si>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</si>
  <si>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</si>
  <si>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</si>
  <si>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</si>
  <si>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</si>
  <si>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</si>
  <si>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</si>
  <si>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</si>
  <si>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</si>
  <si>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</si>
  <si>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</si>
  <si>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</si>
  <si>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</si>
  <si>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</si>
  <si>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</si>
  <si>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</si>
  <si>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</si>
  <si>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</si>
  <si>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</si>
  <si>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</si>
  <si>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</si>
  <si>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</si>
  <si>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</si>
  <si>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</si>
  <si>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</si>
  <si>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</si>
  <si>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</si>
  <si>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</si>
  <si>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</si>
  <si>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</si>
  <si>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</si>
  <si>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</si>
  <si>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</si>
  <si>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</si>
  <si>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</si>
  <si>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</si>
  <si>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</si>
  <si>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</si>
  <si>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</si>
  <si>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</si>
  <si>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</si>
  <si>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</si>
  <si>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</si>
  <si>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</si>
  <si>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</si>
  <si>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</si>
  <si>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</si>
  <si>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</si>
  <si>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</si>
  <si>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</si>
  <si>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</si>
  <si>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</si>
  <si>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</si>
  <si>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</si>
  <si>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</si>
  <si>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</si>
  <si>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</si>
  <si>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</si>
  <si>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</si>
  <si>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</si>
  <si>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</si>
  <si>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</si>
  <si>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</si>
  <si>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</si>
  <si>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</si>
  <si>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</si>
  <si>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</si>
  <si>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</si>
  <si>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</si>
  <si>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</si>
  <si>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</si>
  <si>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</si>
  <si>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</si>
  <si>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</si>
  <si>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</si>
  <si>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</si>
  <si>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</si>
  <si>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</si>
  <si>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</si>
  <si>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</si>
  <si>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</si>
  <si>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</si>
  <si>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</si>
  <si>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</si>
  <si>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</si>
  <si>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</si>
  <si>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</si>
  <si>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</si>
  <si>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</si>
  <si>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</si>
  <si>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</si>
  <si>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</si>
  <si>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</si>
  <si>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</si>
  <si>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</si>
  <si>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</si>
  <si>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</si>
  <si>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</si>
  <si>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</si>
  <si>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</si>
  <si>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</si>
  <si>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</si>
  <si>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</si>
  <si>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</si>
  <si>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</si>
  <si>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</si>
  <si>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</si>
  <si>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</si>
  <si>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</si>
  <si>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</si>
  <si>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</si>
  <si>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</si>
  <si>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</si>
  <si>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</si>
  <si>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</si>
  <si>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</si>
  <si>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</si>
  <si>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</si>
  <si>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</si>
  <si>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</si>
  <si>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</si>
  <si>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</si>
  <si>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</si>
  <si>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</si>
  <si>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</si>
  <si>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</si>
  <si>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</si>
  <si>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</si>
  <si>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</si>
  <si>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</si>
  <si>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</si>
  <si>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</si>
  <si>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</si>
  <si>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</si>
  <si>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</si>
  <si>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</si>
  <si>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</si>
  <si>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</si>
  <si>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</si>
  <si>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</si>
  <si>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</si>
  <si>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</si>
  <si>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</si>
  <si>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</si>
  <si>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</si>
  <si>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</si>
  <si>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</si>
  <si>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</si>
  <si>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</si>
  <si>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</si>
  <si>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</si>
  <si>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</si>
  <si>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</si>
  <si>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</si>
  <si>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</si>
  <si>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</si>
  <si>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</si>
  <si>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</si>
  <si>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</si>
  <si>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</si>
  <si>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</si>
  <si>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</si>
  <si>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</si>
  <si>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</si>
  <si>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</si>
  <si>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</si>
  <si>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</si>
  <si>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</si>
  <si>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</si>
  <si>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</si>
  <si>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</si>
  <si>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</si>
  <si>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</si>
  <si>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</si>
  <si>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</si>
  <si>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</si>
  <si>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</si>
  <si>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</si>
  <si>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</si>
  <si>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</si>
  <si>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</si>
  <si>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</si>
  <si>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</si>
  <si>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</si>
  <si>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</si>
  <si>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</si>
  <si>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</si>
  <si>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</si>
  <si>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</si>
  <si>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</si>
  <si>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</si>
  <si>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</si>
  <si>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</si>
  <si>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</si>
  <si>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</si>
  <si>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</si>
  <si>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</si>
  <si>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</si>
  <si>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</si>
  <si>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</si>
  <si>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</si>
  <si>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</si>
  <si>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</si>
  <si>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</si>
  <si>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</si>
  <si>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</si>
  <si>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</si>
  <si>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</si>
  <si>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</si>
  <si>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</si>
  <si>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</si>
  <si>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</si>
  <si>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</si>
  <si>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</si>
  <si>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</si>
  <si>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</si>
  <si>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</si>
  <si>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</si>
  <si>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</si>
  <si>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</si>
  <si>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</si>
  <si>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</si>
  <si>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</si>
  <si>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</si>
  <si>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</si>
  <si>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</si>
  <si>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</si>
  <si>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</si>
  <si>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</si>
  <si>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</si>
  <si>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</si>
  <si>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</si>
  <si>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</si>
  <si>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</si>
  <si>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</si>
  <si>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</si>
  <si>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</si>
  <si>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</si>
  <si>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</si>
  <si>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</si>
  <si>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</si>
  <si>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</si>
  <si>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</si>
  <si>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</si>
  <si>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</si>
  <si>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</si>
  <si>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</si>
  <si>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</si>
  <si>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</si>
  <si>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</si>
  <si>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</si>
  <si>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</si>
  <si>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</si>
  <si>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</si>
  <si>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</si>
  <si>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</si>
  <si>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</si>
  <si>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</si>
  <si>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</si>
  <si>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</si>
  <si>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</si>
  <si>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</si>
  <si>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</si>
  <si>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</si>
  <si>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</si>
  <si>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</si>
  <si>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</si>
  <si>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</si>
  <si>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</si>
  <si>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</si>
  <si>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</si>
  <si>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</si>
  <si>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</si>
  <si>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</si>
  <si>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</si>
  <si>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</si>
  <si>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</si>
  <si>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</si>
  <si>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</si>
  <si>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</si>
  <si>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</si>
  <si>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</si>
  <si>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</si>
  <si>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</si>
  <si>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</si>
  <si>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</si>
  <si>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</si>
  <si>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</si>
  <si>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</si>
  <si>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</si>
  <si>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</si>
  <si>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</si>
  <si>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</si>
  <si>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</si>
  <si>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</si>
  <si>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</si>
  <si>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</si>
  <si>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</si>
  <si>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</si>
  <si>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</si>
  <si>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</si>
  <si>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</si>
  <si>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</si>
  <si>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</si>
  <si>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</si>
  <si>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</si>
  <si>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</si>
  <si>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</si>
  <si>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</si>
  <si>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</si>
  <si>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</si>
  <si>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</si>
  <si>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</si>
  <si>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</si>
  <si>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</si>
  <si>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</si>
  <si>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</si>
  <si>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</si>
  <si>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</si>
  <si>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</si>
  <si>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</si>
  <si>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</si>
  <si>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</si>
  <si>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</si>
  <si>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</si>
  <si>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</si>
  <si>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</si>
  <si>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</si>
  <si>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</si>
  <si>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</si>
  <si>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</si>
  <si>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</si>
  <si>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</si>
  <si>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</si>
  <si>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</si>
  <si>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</si>
  <si>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</si>
  <si>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</si>
  <si>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</si>
  <si>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</si>
  <si>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</si>
  <si>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</si>
  <si>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</si>
  <si>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</si>
  <si>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</si>
  <si>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</si>
  <si>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</si>
  <si>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</si>
  <si>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</si>
  <si>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</si>
  <si>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</si>
  <si>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</si>
  <si>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</si>
  <si>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</si>
  <si>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</si>
  <si>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</si>
  <si>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</si>
  <si>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</si>
  <si>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</si>
  <si>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</si>
  <si>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</si>
  <si>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</si>
  <si>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</si>
  <si>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</si>
  <si>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</si>
  <si>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</si>
  <si>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</si>
  <si>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</si>
  <si>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</si>
  <si>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</si>
  <si>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</si>
  <si>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</si>
  <si>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</si>
  <si>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</si>
  <si>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</si>
  <si>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</si>
  <si>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</si>
  <si>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</si>
  <si>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</si>
  <si>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</si>
  <si>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</si>
  <si>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</si>
  <si>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</si>
  <si>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</si>
  <si>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</si>
  <si>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</si>
  <si>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</si>
  <si>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</si>
  <si>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</si>
  <si>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</si>
  <si>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</si>
  <si>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</si>
  <si>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</si>
  <si>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</si>
  <si>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</si>
  <si>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</si>
  <si>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</si>
  <si>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</si>
  <si>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</si>
  <si>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</si>
  <si>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</si>
  <si>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</si>
  <si>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</si>
  <si>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</si>
  <si>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</si>
  <si>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</si>
  <si>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</si>
  <si>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</si>
  <si>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</si>
  <si>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</si>
  <si>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</si>
  <si>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</si>
  <si>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</si>
  <si>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</si>
  <si>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</si>
  <si>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</si>
  <si>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</si>
  <si>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</si>
  <si>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</si>
  <si>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</si>
  <si>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</si>
  <si>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</si>
  <si>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</si>
  <si>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</si>
  <si>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</si>
  <si>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</si>
  <si>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</si>
  <si>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</si>
  <si>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</si>
  <si>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</si>
  <si>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</si>
  <si>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</si>
  <si>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</si>
  <si>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</si>
  <si>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</si>
  <si>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</si>
  <si>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</si>
  <si>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</si>
  <si>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</si>
  <si>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</si>
  <si>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</si>
  <si>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</si>
  <si>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</si>
  <si>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</si>
  <si>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</si>
  <si>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</si>
  <si>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</si>
  <si>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</si>
  <si>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</si>
  <si>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</si>
  <si>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</si>
  <si>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</si>
  <si>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</si>
  <si>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</si>
  <si>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</si>
  <si>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</si>
  <si>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</si>
  <si>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</si>
  <si>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</si>
  <si>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</si>
  <si>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</si>
  <si>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</si>
  <si>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</si>
  <si>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</si>
  <si>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</si>
  <si>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</si>
  <si>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</si>
  <si>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</si>
  <si>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</si>
  <si>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</si>
  <si>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</si>
  <si>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</si>
  <si>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</si>
  <si>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</si>
  <si>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</si>
  <si>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</si>
  <si>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</si>
  <si>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</si>
  <si>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</si>
  <si>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</si>
  <si>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</si>
  <si>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</si>
  <si>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</si>
  <si>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</si>
  <si>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</si>
  <si>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</si>
  <si>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</si>
  <si>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</si>
  <si>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</si>
  <si>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</si>
  <si>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</si>
  <si>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</si>
  <si>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</si>
  <si>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</si>
  <si>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</si>
  <si>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</si>
  <si>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</si>
  <si>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</si>
  <si>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</si>
  <si>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</si>
  <si>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</si>
  <si>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</si>
  <si>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</si>
  <si>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</si>
  <si>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</si>
  <si>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</si>
  <si>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</si>
  <si>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</si>
  <si>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</si>
  <si>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</si>
  <si>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</si>
  <si>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</si>
  <si>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</si>
  <si>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</si>
  <si>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</si>
  <si>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</si>
  <si>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</si>
  <si>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</si>
  <si>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</si>
  <si>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</si>
  <si>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</si>
  <si>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</si>
  <si>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</si>
  <si>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</si>
  <si>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</si>
  <si>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</si>
  <si>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</si>
  <si>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</si>
  <si>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</si>
  <si>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</si>
  <si>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</si>
  <si>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</si>
  <si>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</si>
  <si>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</si>
  <si>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</si>
  <si>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</si>
  <si>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</si>
  <si>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</si>
  <si>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</si>
  <si>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</si>
  <si>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</si>
  <si>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</si>
  <si>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</si>
  <si>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</si>
  <si>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</si>
  <si>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</si>
  <si>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</si>
  <si>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</si>
  <si>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</si>
  <si>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</si>
  <si>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</si>
  <si>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</si>
  <si>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</si>
  <si>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</si>
  <si>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</si>
  <si>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</si>
  <si>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</si>
  <si>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</si>
  <si>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</si>
  <si>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</si>
  <si>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</si>
  <si>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</si>
  <si>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</si>
  <si>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</si>
  <si>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</si>
  <si>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</si>
  <si>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</si>
  <si>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</si>
  <si>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</si>
  <si>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</si>
  <si>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</si>
  <si>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</si>
  <si>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</si>
  <si>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</si>
  <si>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</si>
  <si>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</si>
  <si>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</si>
  <si>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</si>
  <si>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</si>
  <si>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</si>
  <si>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</si>
  <si>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</si>
  <si>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</si>
  <si>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</si>
  <si>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</si>
  <si>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</si>
  <si>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</si>
  <si>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</si>
  <si>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</si>
  <si>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</si>
  <si>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</si>
  <si>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</si>
  <si>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</si>
  <si>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</si>
  <si>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</si>
  <si>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</si>
  <si>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</si>
  <si>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</si>
  <si>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</si>
  <si>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</si>
  <si>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</si>
  <si>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</si>
  <si>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</si>
  <si>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</si>
  <si>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</si>
  <si>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</si>
  <si>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</si>
  <si>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</si>
  <si>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</si>
  <si>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</si>
  <si>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</si>
  <si>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</si>
  <si>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</si>
  <si>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</si>
  <si>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</si>
  <si>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</si>
  <si>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</si>
  <si>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</si>
  <si>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</si>
  <si>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</si>
  <si>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</si>
  <si>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</si>
  <si>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</si>
  <si>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</si>
  <si>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</si>
  <si>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</si>
  <si>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</si>
  <si>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</si>
  <si>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</si>
  <si>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</si>
  <si>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</si>
  <si>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</si>
  <si>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</si>
  <si>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</si>
  <si>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</si>
  <si>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</si>
  <si>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</si>
  <si>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</si>
  <si>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</si>
  <si>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</si>
  <si>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</si>
  <si>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</si>
  <si>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</si>
  <si>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</si>
  <si>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</si>
  <si>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</si>
  <si>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</si>
  <si>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</si>
  <si>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</si>
  <si>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</si>
  <si>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</si>
  <si>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</si>
  <si>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</si>
  <si>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</si>
  <si>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</si>
  <si>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</si>
  <si>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</si>
  <si>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</si>
  <si>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</si>
  <si>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</si>
  <si>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</si>
  <si>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</si>
  <si>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</si>
  <si>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</si>
  <si>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</si>
  <si>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</si>
  <si>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</si>
  <si>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</si>
  <si>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</si>
  <si>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</si>
  <si>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</si>
  <si>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</si>
  <si>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</si>
  <si>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</si>
  <si>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</si>
  <si>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</si>
  <si>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</si>
  <si>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</si>
  <si>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</si>
  <si>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</si>
  <si>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</si>
  <si>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</si>
  <si>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</si>
  <si>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</si>
  <si>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</si>
  <si>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</si>
  <si>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</si>
  <si>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</si>
  <si>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</si>
  <si>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</si>
  <si>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</si>
  <si>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</si>
  <si>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</si>
  <si>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</si>
  <si>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</si>
  <si>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</si>
  <si>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</si>
  <si>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</si>
  <si>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</si>
  <si>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</si>
  <si>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</si>
  <si>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</si>
  <si>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</si>
  <si>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</si>
  <si>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</si>
  <si>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</si>
  <si>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</si>
  <si>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</si>
  <si>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</si>
  <si>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</si>
  <si>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</si>
  <si>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</si>
  <si>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</si>
  <si>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</si>
  <si>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</si>
  <si>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</si>
  <si>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</si>
  <si>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</si>
  <si>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</si>
  <si>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</si>
  <si>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</si>
  <si>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</si>
  <si>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</si>
  <si>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</si>
  <si>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</si>
  <si>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</si>
  <si>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</si>
  <si>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</si>
  <si>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</si>
  <si>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</si>
  <si>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</si>
  <si>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</si>
  <si>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</si>
  <si>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</si>
  <si>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</si>
  <si>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</si>
  <si>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</si>
  <si>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</si>
  <si>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</si>
  <si>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</si>
  <si>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</si>
  <si>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</si>
  <si>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</si>
  <si>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</si>
  <si>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</si>
  <si>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</si>
  <si>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</si>
  <si>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</si>
  <si>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</si>
  <si>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</si>
  <si>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</si>
  <si>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</si>
  <si>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</si>
  <si>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</si>
  <si>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</si>
  <si>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</si>
  <si>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</si>
  <si>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</si>
  <si>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</si>
  <si>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</si>
  <si>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</si>
  <si>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</si>
  <si>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</si>
  <si>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</si>
  <si>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</si>
  <si>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</si>
  <si>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</si>
  <si>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</si>
  <si>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</si>
  <si>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</si>
  <si>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</si>
  <si>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</si>
  <si>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</si>
  <si>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</si>
  <si>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</si>
  <si>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</si>
  <si>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</si>
  <si>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</si>
  <si>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</si>
  <si>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</si>
  <si>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</si>
  <si>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</si>
  <si>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</si>
  <si>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</si>
  <si>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</si>
  <si>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</si>
  <si>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</si>
  <si>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</si>
  <si>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</si>
  <si>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</si>
  <si>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</si>
  <si>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</si>
  <si>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</si>
  <si>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</si>
  <si>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</si>
  <si>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</si>
  <si>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</si>
  <si>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</si>
  <si>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</si>
  <si>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</si>
  <si>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</si>
  <si>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</si>
  <si>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</si>
  <si>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</si>
  <si>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</si>
  <si>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</si>
  <si>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</si>
  <si>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</si>
  <si>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</si>
  <si>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</si>
  <si>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</si>
  <si>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</si>
  <si>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</si>
  <si>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</si>
  <si>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</si>
  <si>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</si>
  <si>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</si>
  <si>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</si>
  <si>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</si>
  <si>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</si>
  <si>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</si>
  <si>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</si>
  <si>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</si>
  <si>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</si>
  <si>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</si>
  <si>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</si>
  <si>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</si>
  <si>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</si>
  <si>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</si>
  <si>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</si>
  <si>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</si>
  <si>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</si>
  <si>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</si>
  <si>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</si>
  <si>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</si>
  <si>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</si>
  <si>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</si>
  <si>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</si>
  <si>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</si>
  <si>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</si>
  <si>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</si>
  <si>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</si>
  <si>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</si>
  <si>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</si>
  <si>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</si>
  <si>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</si>
  <si>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</si>
  <si>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</si>
  <si>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</si>
  <si>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</si>
  <si>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</si>
  <si>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</si>
  <si>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</si>
  <si>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</si>
  <si>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</si>
  <si>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</si>
  <si>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</si>
  <si>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</si>
  <si>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</si>
  <si>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</si>
  <si>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</si>
  <si>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</si>
  <si>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</si>
  <si>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</si>
  <si>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</si>
  <si>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</si>
  <si>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</si>
  <si>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</si>
  <si>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</si>
  <si>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</si>
  <si>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</si>
  <si>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</si>
  <si>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</si>
  <si>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</si>
  <si>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</si>
  <si>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</si>
  <si>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</si>
  <si>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</si>
  <si>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</si>
  <si>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</si>
  <si>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</si>
  <si>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</si>
  <si>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</si>
  <si>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</si>
  <si>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</si>
  <si>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</si>
  <si>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</si>
  <si>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</si>
  <si>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</si>
  <si>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</si>
  <si>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</si>
  <si>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</si>
  <si>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</si>
  <si>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</si>
  <si>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</si>
  <si>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</si>
  <si>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</si>
  <si>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</si>
  <si>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</si>
  <si>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</si>
  <si>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</si>
  <si>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</si>
  <si>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</si>
  <si>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</si>
  <si>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</si>
  <si>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</si>
  <si>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</si>
  <si>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</si>
  <si>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</si>
  <si>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</si>
  <si>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</si>
  <si>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</si>
  <si>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</si>
  <si>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</si>
  <si>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</si>
  <si>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</si>
  <si>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</si>
  <si>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</si>
  <si>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</si>
  <si>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</si>
  <si>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</si>
  <si>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</si>
  <si>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</si>
  <si>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</si>
  <si>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</si>
  <si>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</si>
  <si>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</si>
  <si>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</si>
  <si>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</si>
  <si>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</si>
  <si>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</si>
  <si>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</si>
  <si>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</si>
  <si>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</si>
  <si>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</si>
  <si>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</si>
  <si>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</si>
  <si>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</si>
  <si>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</si>
  <si>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</si>
  <si>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</si>
  <si>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</si>
  <si>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</si>
  <si>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</si>
  <si>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</si>
  <si>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</si>
  <si>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</si>
  <si>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</si>
  <si>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</si>
  <si>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</si>
  <si>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</si>
  <si>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</si>
  <si>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</si>
  <si>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</si>
  <si>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</si>
  <si>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</si>
  <si>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</si>
  <si>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</si>
  <si>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</si>
  <si>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</si>
  <si>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</si>
  <si>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</si>
  <si>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</si>
  <si>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</si>
  <si>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</si>
  <si>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</si>
  <si>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</si>
  <si>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</si>
  <si>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</si>
  <si>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</si>
  <si>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</si>
  <si>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</si>
  <si>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</si>
  <si>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</si>
  <si>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</si>
  <si>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</si>
  <si>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</si>
  <si>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</si>
  <si>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</si>
  <si>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</si>
  <si>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</si>
  <si>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</si>
  <si>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</si>
  <si>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</si>
  <si>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</si>
  <si>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</si>
  <si>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</si>
  <si>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</si>
  <si>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</si>
  <si>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</si>
  <si>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</si>
  <si>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</si>
  <si>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</si>
  <si>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</si>
  <si>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</si>
  <si>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</si>
  <si>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</si>
  <si>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</si>
  <si>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</si>
  <si>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</si>
  <si>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</si>
  <si>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</si>
  <si>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</si>
  <si>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</si>
  <si>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</si>
  <si>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</si>
  <si>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</si>
  <si>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</si>
  <si>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</si>
  <si>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</si>
  <si>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</si>
  <si>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</si>
  <si>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</si>
  <si>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</si>
  <si>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</si>
  <si>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</si>
  <si>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</si>
  <si>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</si>
  <si>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</si>
  <si>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</si>
  <si>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</si>
  <si>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</si>
  <si>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</si>
  <si>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</si>
  <si>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</si>
  <si>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</si>
  <si>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</si>
  <si>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</si>
  <si>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</si>
  <si>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</si>
  <si>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</si>
  <si>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</si>
  <si>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</si>
  <si>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</si>
  <si>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</si>
  <si>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</si>
  <si>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</si>
  <si>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</si>
  <si>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</si>
  <si>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</si>
  <si>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</si>
  <si>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</si>
  <si>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</si>
  <si>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</si>
  <si>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</si>
  <si>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</si>
  <si>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</si>
  <si>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</si>
  <si>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</si>
  <si>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</si>
  <si>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</si>
  <si>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</si>
  <si>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</si>
  <si>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</si>
  <si>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</si>
  <si>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</si>
  <si>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</si>
  <si>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</si>
  <si>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</si>
  <si>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</si>
  <si>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</si>
  <si>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</si>
  <si>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</si>
  <si>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</si>
  <si>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</si>
  <si>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</si>
  <si>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</si>
  <si>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</si>
  <si>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</si>
  <si>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</si>
  <si>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</si>
  <si>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</si>
  <si>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</si>
  <si>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</si>
  <si>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</si>
  <si>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</si>
  <si>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</si>
  <si>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</si>
  <si>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</si>
  <si>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</si>
  <si>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</si>
  <si>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</si>
  <si>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</si>
  <si>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</si>
  <si>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</si>
  <si>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</si>
  <si>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</si>
  <si>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</si>
  <si>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</si>
  <si>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</si>
  <si>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</si>
  <si>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</si>
  <si>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</si>
  <si>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</si>
  <si>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</si>
  <si>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</si>
  <si>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</si>
  <si>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</si>
  <si>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</si>
  <si>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</si>
  <si>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</si>
  <si>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</si>
  <si>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</si>
  <si>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</si>
  <si>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</si>
  <si>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</si>
  <si>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</si>
  <si>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</si>
  <si>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</si>
  <si>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</si>
  <si>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</si>
  <si>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</si>
  <si>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</si>
  <si>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</si>
  <si>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</si>
  <si>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</si>
  <si>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</si>
  <si>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</si>
  <si>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</si>
  <si>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</si>
  <si>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</si>
  <si>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</si>
  <si>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</si>
  <si>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</si>
  <si>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</si>
  <si>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</si>
  <si>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</si>
  <si>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</si>
  <si>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</si>
  <si>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</si>
  <si>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</si>
  <si>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</si>
  <si>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</si>
  <si>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</si>
  <si>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</si>
  <si>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</si>
  <si>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</si>
  <si>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</si>
  <si>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</si>
  <si>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</si>
  <si>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</si>
  <si>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</si>
  <si>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</si>
  <si>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</si>
  <si>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</si>
  <si>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</si>
  <si>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</si>
  <si>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</si>
  <si>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</si>
  <si>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</si>
  <si>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</si>
  <si>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</si>
  <si>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</si>
  <si>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</si>
  <si>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</si>
  <si>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</si>
  <si>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</si>
  <si>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</si>
  <si>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</si>
  <si>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</si>
  <si>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</si>
  <si>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</si>
  <si>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</si>
  <si>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</si>
  <si>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</si>
  <si>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</si>
  <si>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</si>
  <si>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</si>
  <si>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</si>
  <si>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</si>
  <si>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</si>
  <si>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</si>
  <si>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</si>
  <si>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</si>
  <si>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</si>
  <si>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</si>
  <si>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</si>
  <si>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</si>
  <si>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</si>
  <si>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</si>
  <si>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</si>
  <si>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</si>
  <si>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</si>
  <si>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</si>
  <si>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</si>
  <si>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</si>
  <si>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</si>
  <si>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</si>
  <si>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</si>
  <si>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</si>
  <si>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</si>
  <si>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</si>
  <si>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</si>
  <si>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</si>
  <si>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</si>
  <si>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</si>
  <si>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</si>
  <si>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</si>
  <si>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</si>
  <si>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</si>
  <si>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</si>
  <si>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</si>
  <si>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</si>
  <si>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</si>
  <si>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</si>
  <si>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</si>
  <si>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</si>
  <si>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</si>
  <si>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</si>
  <si>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</si>
  <si>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</si>
  <si>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</si>
  <si>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</si>
  <si>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</si>
  <si>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</si>
  <si>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</si>
  <si>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</si>
  <si>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</si>
  <si>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</si>
  <si>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</si>
  <si>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</si>
  <si>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</si>
  <si>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</si>
  <si>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</si>
  <si>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</si>
  <si>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</si>
  <si>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</si>
  <si>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</si>
  <si>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</si>
  <si>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</si>
  <si>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</si>
  <si>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</si>
  <si>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</si>
  <si>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</si>
  <si>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</si>
  <si>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</si>
  <si>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</si>
  <si>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</si>
  <si>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</si>
  <si>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</si>
  <si>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</si>
  <si>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</si>
  <si>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</si>
  <si>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</si>
  <si>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</si>
  <si>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</si>
  <si>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</si>
  <si>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</si>
  <si>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</si>
  <si>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</si>
  <si>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</si>
  <si>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</si>
  <si>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</si>
  <si>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</si>
  <si>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</si>
  <si>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</si>
  <si>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</si>
  <si>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</si>
  <si>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</si>
  <si>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</si>
  <si>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</si>
  <si>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</si>
  <si>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</si>
  <si>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</si>
  <si>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</si>
  <si>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</si>
  <si>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</si>
  <si>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</si>
  <si>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</si>
  <si>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</si>
  <si>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</si>
  <si>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</si>
  <si>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</si>
  <si>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</si>
  <si>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</si>
  <si>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</si>
  <si>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</si>
  <si>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</si>
  <si>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</si>
  <si>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</si>
  <si>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</si>
  <si>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</si>
  <si>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</si>
  <si>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</si>
  <si>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</si>
  <si>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</si>
  <si>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</si>
  <si>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</si>
  <si>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</si>
  <si>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</si>
  <si>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</si>
  <si>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</si>
  <si>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</si>
  <si>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</si>
  <si>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</si>
  <si>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</si>
  <si>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</si>
  <si>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</si>
  <si>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</si>
  <si>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</si>
  <si>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</si>
  <si>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</si>
  <si>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</si>
  <si>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</si>
  <si>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</si>
  <si>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</si>
  <si>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</si>
  <si>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</si>
  <si>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</si>
  <si>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</si>
  <si>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</si>
  <si>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</si>
  <si>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</si>
  <si>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</si>
  <si>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</si>
  <si>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</si>
  <si>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</si>
  <si>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</si>
  <si>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</si>
  <si>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</si>
  <si>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</si>
  <si>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</si>
  <si>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</si>
  <si>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</si>
  <si>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</si>
  <si>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</si>
  <si>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</si>
  <si>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</si>
  <si>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</si>
  <si>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</si>
  <si>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</si>
  <si>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</si>
  <si>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</si>
  <si>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</si>
  <si>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</si>
  <si>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</si>
  <si>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</si>
  <si>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</si>
  <si>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</si>
  <si>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</si>
  <si>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</si>
  <si>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</si>
  <si>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</si>
  <si>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</si>
  <si>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</si>
  <si>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</si>
  <si>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</si>
  <si>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</si>
  <si>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</si>
  <si>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</si>
  <si>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</si>
  <si>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</si>
  <si>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</si>
  <si>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</si>
  <si>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</si>
  <si>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</si>
  <si>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</si>
  <si>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</si>
  <si>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</si>
  <si>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</si>
  <si>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</si>
  <si>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</si>
  <si>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</si>
  <si>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</si>
  <si>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</si>
  <si>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</si>
  <si>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</si>
  <si>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</si>
  <si>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</si>
  <si>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</si>
  <si>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</si>
  <si>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</si>
  <si>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</si>
  <si>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</si>
  <si>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</si>
  <si>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</si>
  <si>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</si>
  <si>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</si>
  <si>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</si>
  <si>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</si>
  <si>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</si>
  <si>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</si>
  <si>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</si>
  <si>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</si>
  <si>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</si>
  <si>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</si>
  <si>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</si>
  <si>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</si>
  <si>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</si>
  <si>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</si>
  <si>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</si>
  <si>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</si>
  <si>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</si>
  <si>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</si>
  <si>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</si>
  <si>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</si>
  <si>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</si>
  <si>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</si>
  <si>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</si>
  <si>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</si>
  <si>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</si>
  <si>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</si>
  <si>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</si>
  <si>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</si>
  <si>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</si>
  <si>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</si>
  <si>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</si>
  <si>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</si>
  <si>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</si>
  <si>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</si>
  <si>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</si>
  <si>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</si>
  <si>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</si>
  <si>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</si>
  <si>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</si>
  <si>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</si>
  <si>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</si>
  <si>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</si>
  <si>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</si>
  <si>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</si>
  <si>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</si>
  <si>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</si>
  <si>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</si>
  <si>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</si>
  <si>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</si>
  <si>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</si>
  <si>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</si>
  <si>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</si>
  <si>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</si>
  <si>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</si>
  <si>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</si>
  <si>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</si>
  <si>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</si>
  <si>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</si>
  <si>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</si>
  <si>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</si>
  <si>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</si>
  <si>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</si>
  <si>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</si>
  <si>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</si>
  <si>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</si>
  <si>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</si>
  <si>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</si>
  <si>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</si>
  <si>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</si>
  <si>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</si>
  <si>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</si>
  <si>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</si>
  <si>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</si>
  <si>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</si>
  <si>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</si>
  <si>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</si>
  <si>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</si>
  <si>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</si>
  <si>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</si>
  <si>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</si>
  <si>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</si>
  <si>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</si>
  <si>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</si>
  <si>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</si>
  <si>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</si>
  <si>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</si>
  <si>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</si>
  <si>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</si>
  <si>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</si>
  <si>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</si>
  <si>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</si>
  <si>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</si>
  <si>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</si>
  <si>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</si>
  <si>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</si>
  <si>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</si>
  <si>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</si>
  <si>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</si>
  <si>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</si>
  <si>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</si>
  <si>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</si>
  <si>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</si>
  <si>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</si>
  <si>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</si>
  <si>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</si>
  <si>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</si>
  <si>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</si>
  <si>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</si>
  <si>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</si>
  <si>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</si>
  <si>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</si>
  <si>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</si>
  <si>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</si>
  <si>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</si>
  <si>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</si>
  <si>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</si>
  <si>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</si>
  <si>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</si>
  <si>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</si>
  <si>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</si>
  <si>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</si>
  <si>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</si>
  <si>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</si>
  <si>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</si>
  <si>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</si>
  <si>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</si>
  <si>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</si>
  <si>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</si>
  <si>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</si>
  <si>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</si>
  <si>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</si>
  <si>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</si>
  <si>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</si>
  <si>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</si>
  <si>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</si>
  <si>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</si>
  <si>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</si>
  <si>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</si>
  <si>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</si>
  <si>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</si>
  <si>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</si>
  <si>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</si>
  <si>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</si>
  <si>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</si>
  <si>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</si>
  <si>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</si>
  <si>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</si>
  <si>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</si>
  <si>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</si>
  <si>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</si>
  <si>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</si>
  <si>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</si>
  <si>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</si>
  <si>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</si>
  <si>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</si>
  <si>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</si>
  <si>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</si>
  <si>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</si>
  <si>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</si>
  <si>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</si>
  <si>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</si>
  <si>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</si>
  <si>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</si>
  <si>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</si>
  <si>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</si>
  <si>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</si>
  <si>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</si>
  <si>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</si>
  <si>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</si>
  <si>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</si>
  <si>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</si>
  <si>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</si>
  <si>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</si>
  <si>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</si>
  <si>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</si>
  <si>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</si>
  <si>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</si>
  <si>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</si>
  <si>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</si>
  <si>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</si>
  <si>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</si>
  <si>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</si>
  <si>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</si>
  <si>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</si>
  <si>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</si>
  <si>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</si>
  <si>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</si>
  <si>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</si>
  <si>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</si>
  <si>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</si>
  <si>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</si>
  <si>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</si>
  <si>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</si>
  <si>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</si>
  <si>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</si>
  <si>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</si>
  <si>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</si>
  <si>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</si>
  <si>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</si>
  <si>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</si>
  <si>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</si>
  <si>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</si>
  <si>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</si>
  <si>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</si>
  <si>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</si>
  <si>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</si>
  <si>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</si>
  <si>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</si>
  <si>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</si>
  <si>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</si>
  <si>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</si>
  <si>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</si>
  <si>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</si>
  <si>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</si>
  <si>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</si>
  <si>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</si>
  <si>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</si>
  <si>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</si>
  <si>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</si>
  <si>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</si>
  <si>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</si>
  <si>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</si>
  <si>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</si>
  <si>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</si>
  <si>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</si>
  <si>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</si>
  <si>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</si>
  <si>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</si>
  <si>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</si>
  <si>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</si>
  <si>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</si>
  <si>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</si>
  <si>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</si>
  <si>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</si>
  <si>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</si>
  <si>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</si>
  <si>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</si>
  <si>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</si>
  <si>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</si>
  <si>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</si>
  <si>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</si>
  <si>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</si>
  <si>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</si>
  <si>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</si>
  <si>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</si>
  <si>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</si>
  <si>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</si>
  <si>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</si>
  <si>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</si>
  <si>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</si>
  <si>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</si>
  <si>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</si>
  <si>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</si>
  <si>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</si>
  <si>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</si>
  <si>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</si>
  <si>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</si>
  <si>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</si>
  <si>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</si>
  <si>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</si>
  <si>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</si>
  <si>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</si>
  <si>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</si>
  <si>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</si>
  <si>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</si>
  <si>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</si>
  <si>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</si>
  <si>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</si>
  <si>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</si>
  <si>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</si>
  <si>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</si>
  <si>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</si>
  <si>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</si>
  <si>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</si>
  <si>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</si>
  <si>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</si>
  <si>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</si>
  <si>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</si>
  <si>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</si>
  <si>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</si>
  <si>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</si>
  <si>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</si>
  <si>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</si>
  <si>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</si>
  <si>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</si>
  <si>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</si>
  <si>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</si>
  <si>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</si>
  <si>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</si>
  <si>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</si>
  <si>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</si>
  <si>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</si>
  <si>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</si>
  <si>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</si>
  <si>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</si>
  <si>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</si>
  <si>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</si>
  <si>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</si>
  <si>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</si>
  <si>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</si>
  <si>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</si>
  <si>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</si>
  <si>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</si>
  <si>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</si>
  <si>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</si>
  <si>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</si>
  <si>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</si>
  <si>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</si>
  <si>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</si>
  <si>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</si>
  <si>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</si>
  <si>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</si>
  <si>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</si>
  <si>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</si>
  <si>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</si>
  <si>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</si>
  <si>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</si>
  <si>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</si>
  <si>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</si>
  <si>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</si>
  <si>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</si>
  <si>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</si>
  <si>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</si>
  <si>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</si>
  <si>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</si>
  <si>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</si>
  <si>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</si>
  <si>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</si>
  <si>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</si>
  <si>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</si>
  <si>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</si>
  <si>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</si>
  <si>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</si>
  <si>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</si>
  <si>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</si>
  <si>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</si>
  <si>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</si>
  <si>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</si>
  <si>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</si>
  <si>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</si>
  <si>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</si>
  <si>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</si>
  <si>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</si>
  <si>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</si>
  <si>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</si>
  <si>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</si>
  <si>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</si>
  <si>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</si>
  <si>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</si>
  <si>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</si>
  <si>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</si>
  <si>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</si>
  <si>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</si>
  <si>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</si>
  <si>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</si>
  <si>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</si>
  <si>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</si>
  <si>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</si>
  <si>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</si>
  <si>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</si>
  <si>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</si>
  <si>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</si>
  <si>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</si>
  <si>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</si>
  <si>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</si>
  <si>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</si>
  <si>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</si>
  <si>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</si>
  <si>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</si>
  <si>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</si>
  <si>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</si>
  <si>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</si>
  <si>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</si>
  <si>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</si>
  <si>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</si>
  <si>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</si>
  <si>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</si>
  <si>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</si>
  <si>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</si>
  <si>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</si>
  <si>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</si>
  <si>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</si>
  <si>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</si>
  <si>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</si>
  <si>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</si>
  <si>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</si>
  <si>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</si>
  <si>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</si>
  <si>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</si>
  <si>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</si>
  <si>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</si>
  <si>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</si>
  <si>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</si>
  <si>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</si>
  <si>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</si>
  <si>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</si>
  <si>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</si>
  <si>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</si>
  <si>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</si>
  <si>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</si>
  <si>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</si>
  <si>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</si>
  <si>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</si>
  <si>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</si>
  <si>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</si>
  <si>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</si>
  <si>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</si>
  <si>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</si>
  <si>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</si>
  <si>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</si>
  <si>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</si>
  <si>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</si>
  <si>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</si>
  <si>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</si>
  <si>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</si>
  <si>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</si>
  <si>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</si>
  <si>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</si>
  <si>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</si>
  <si>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</si>
  <si>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</si>
  <si>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</si>
  <si>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</si>
  <si>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</si>
  <si>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</si>
  <si>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</si>
  <si>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</si>
  <si>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</si>
  <si>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</si>
  <si>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</si>
  <si>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</si>
  <si>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</si>
  <si>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</si>
  <si>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</si>
  <si>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</si>
  <si>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</si>
  <si>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</si>
  <si>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</si>
  <si>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</si>
  <si>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</si>
  <si>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</si>
  <si>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</si>
  <si>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</si>
  <si>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</si>
  <si>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</si>
  <si>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</si>
  <si>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</si>
  <si>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</si>
  <si>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</si>
  <si>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</si>
  <si>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</si>
  <si>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</si>
  <si>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</si>
  <si>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</si>
  <si>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</si>
  <si>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</si>
  <si>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</si>
  <si>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</si>
  <si>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</si>
  <si>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</si>
  <si>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</si>
  <si>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</si>
  <si>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</si>
  <si>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</si>
  <si>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</si>
  <si>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</si>
  <si>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</si>
  <si>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</si>
  <si>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</si>
  <si>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</si>
  <si>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</si>
  <si>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</si>
  <si>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</si>
  <si>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</si>
  <si>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</si>
  <si>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</si>
  <si>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</si>
  <si>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</si>
  <si>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</si>
  <si>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</si>
  <si>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</si>
  <si>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</si>
  <si>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</si>
  <si>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</si>
  <si>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</si>
  <si>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</si>
  <si>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</si>
  <si>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</si>
  <si>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</si>
  <si>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</si>
  <si>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</si>
  <si>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</si>
  <si>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</si>
  <si>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</si>
  <si>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</si>
  <si>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</si>
  <si>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</si>
  <si>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</si>
  <si>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</si>
  <si>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</si>
  <si>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</si>
  <si>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</si>
  <si>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</si>
  <si>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</si>
  <si>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</si>
  <si>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</si>
  <si>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</si>
  <si>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</si>
  <si>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</si>
  <si>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</si>
  <si>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</si>
  <si>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</si>
  <si>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</si>
  <si>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</si>
  <si>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</si>
  <si>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</si>
  <si>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</si>
  <si>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</si>
  <si>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</si>
  <si>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</si>
  <si>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</si>
  <si>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</si>
  <si>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</si>
  <si>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</si>
  <si>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</si>
  <si>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</si>
  <si>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</si>
  <si>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</si>
  <si>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</si>
  <si>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</si>
  <si>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</si>
  <si>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</si>
  <si>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</si>
  <si>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</si>
  <si>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</si>
  <si>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</si>
  <si>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</si>
  <si>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</si>
  <si>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</si>
  <si>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</si>
  <si>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</si>
  <si>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</si>
  <si>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</si>
  <si>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</si>
  <si>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</si>
  <si>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</si>
  <si>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</si>
  <si>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</si>
  <si>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</si>
  <si>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</si>
  <si>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</si>
  <si>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</si>
  <si>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</si>
  <si>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</si>
  <si>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</si>
  <si>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</si>
  <si>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</si>
  <si>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</si>
  <si>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</si>
  <si>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</si>
  <si>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</si>
  <si>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</si>
  <si>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</si>
  <si>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</si>
  <si>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</si>
  <si>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</si>
  <si>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</si>
  <si>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</si>
  <si>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</si>
  <si>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</si>
  <si>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</si>
  <si>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</si>
  <si>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</si>
  <si>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</si>
  <si>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</si>
  <si>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</si>
  <si>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</si>
  <si>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</si>
  <si>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</si>
  <si>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</si>
  <si>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</si>
  <si>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</si>
  <si>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</si>
  <si>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</si>
  <si>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</si>
  <si>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</si>
  <si>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</si>
  <si>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</si>
  <si>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</si>
  <si>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</si>
  <si>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</si>
  <si>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</si>
  <si>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</si>
  <si>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</si>
  <si>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</si>
  <si>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</si>
  <si>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</si>
  <si>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</si>
  <si>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</si>
  <si>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</si>
  <si>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</si>
  <si>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</si>
  <si>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</si>
  <si>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</si>
  <si>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</si>
  <si>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</si>
  <si>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</si>
  <si>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</si>
  <si>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</si>
  <si>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</si>
  <si>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</si>
  <si>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</si>
  <si>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</si>
  <si>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</si>
  <si>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</si>
  <si>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</si>
  <si>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</si>
  <si>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</si>
  <si>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</si>
  <si>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</si>
  <si>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</si>
  <si>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</si>
  <si>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</si>
  <si>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</si>
  <si>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</si>
  <si>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</si>
  <si>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</si>
  <si>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</si>
  <si>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</si>
  <si>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</si>
  <si>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</si>
  <si>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</si>
  <si>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</si>
  <si>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</si>
  <si>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</si>
  <si>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</si>
  <si>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</si>
  <si>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</si>
  <si>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</si>
  <si>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</si>
  <si>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</si>
  <si>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</si>
  <si>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</si>
  <si>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</si>
  <si>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</si>
  <si>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</si>
  <si>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</si>
  <si>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</si>
  <si>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</si>
  <si>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</si>
  <si>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</si>
  <si>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</si>
  <si>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</si>
  <si>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</si>
  <si>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</si>
  <si>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</si>
  <si>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</si>
  <si>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</si>
  <si>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</si>
  <si>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</si>
  <si>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</si>
  <si>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</si>
  <si>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</si>
  <si>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</si>
  <si>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</si>
  <si>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</si>
  <si>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</si>
  <si>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</si>
  <si>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</si>
  <si>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</si>
  <si>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</si>
  <si>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</si>
  <si>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</si>
  <si>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</si>
  <si>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</si>
  <si>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</si>
  <si>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</si>
  <si>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</si>
  <si>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</si>
  <si>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</si>
  <si>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</si>
  <si>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</si>
  <si>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</si>
  <si>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</si>
  <si>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</si>
  <si>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</si>
  <si>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</si>
  <si>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</si>
  <si>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</si>
  <si>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</si>
  <si>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</si>
  <si>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</si>
  <si>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</si>
  <si>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</si>
  <si>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</si>
  <si>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</si>
  <si>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</si>
  <si>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</si>
  <si>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</si>
  <si>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</si>
  <si>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</si>
  <si>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</si>
  <si>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</si>
  <si>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</si>
  <si>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</si>
  <si>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</si>
  <si>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</si>
  <si>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</si>
  <si>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</si>
  <si>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</si>
  <si>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</si>
  <si>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</si>
  <si>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</si>
  <si>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</si>
  <si>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</si>
  <si>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</si>
  <si>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</si>
  <si>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</si>
  <si>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</si>
  <si>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</si>
  <si>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</si>
  <si>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</si>
  <si>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</si>
  <si>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</si>
  <si>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</si>
  <si>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</si>
  <si>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</si>
  <si>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</si>
  <si>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</si>
  <si>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</si>
  <si>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</si>
  <si>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</si>
  <si>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</si>
  <si>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</si>
  <si>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</si>
  <si>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</si>
  <si>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</si>
  <si>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</si>
  <si>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</si>
  <si>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</si>
  <si>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</si>
  <si>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</si>
  <si>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</si>
  <si>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</si>
  <si>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</si>
  <si>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</si>
  <si>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</si>
  <si>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</si>
  <si>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</si>
  <si>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</si>
  <si>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</si>
  <si>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</si>
  <si>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</si>
  <si>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</si>
  <si>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</si>
  <si>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</si>
  <si>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</si>
  <si>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</si>
  <si>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</si>
  <si>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</si>
  <si>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</si>
  <si>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</si>
  <si>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</si>
  <si>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</si>
  <si>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</si>
  <si>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</si>
  <si>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</si>
  <si>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</si>
  <si>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</si>
  <si>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</si>
  <si>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</si>
  <si>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</si>
  <si>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</si>
  <si>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</si>
  <si>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</si>
  <si>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</si>
  <si>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</si>
  <si>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</si>
  <si>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</si>
  <si>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</si>
  <si>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</si>
  <si>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</si>
  <si>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</si>
  <si>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</si>
  <si>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</si>
  <si>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</si>
  <si>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</si>
  <si>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</si>
  <si>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</si>
  <si>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</si>
  <si>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</si>
  <si>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</si>
  <si>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</si>
  <si>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</si>
  <si>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</si>
  <si>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</si>
  <si>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</si>
  <si>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</si>
  <si>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</si>
  <si>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</si>
  <si>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</si>
  <si>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</si>
  <si>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</si>
  <si>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</si>
  <si>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</si>
  <si>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</si>
  <si>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</si>
  <si>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</si>
  <si>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</si>
  <si>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</si>
  <si>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</si>
  <si>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</si>
  <si>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</si>
  <si>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</si>
  <si>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</si>
  <si>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</si>
  <si>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</si>
  <si>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</si>
  <si>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</si>
  <si>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</si>
  <si>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</si>
  <si>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</si>
  <si>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</si>
  <si>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</si>
  <si>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</si>
  <si>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</si>
  <si>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</si>
  <si>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</si>
  <si>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</si>
  <si>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</si>
  <si>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</si>
  <si>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</si>
  <si>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</si>
  <si>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</si>
  <si>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</si>
  <si>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</si>
  <si>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</si>
  <si>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</si>
  <si>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</si>
  <si>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</si>
  <si>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</si>
  <si>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</si>
  <si>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</si>
  <si>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</si>
  <si>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</si>
  <si>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</si>
  <si>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</si>
  <si>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</si>
  <si>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</si>
  <si>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</si>
  <si>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</si>
  <si>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</si>
  <si>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</si>
  <si>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</si>
  <si>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</si>
  <si>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</si>
  <si>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</si>
  <si>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</si>
  <si>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</si>
  <si>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</si>
  <si>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</si>
  <si>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</si>
  <si>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</si>
  <si>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</si>
  <si>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</si>
  <si>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</si>
  <si>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</si>
  <si>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</si>
  <si>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</si>
  <si>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</si>
  <si>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</si>
  <si>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</si>
  <si>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</si>
  <si>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</si>
  <si>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</si>
  <si>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</si>
  <si>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</si>
  <si>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</si>
  <si>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</si>
  <si>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</si>
  <si>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</si>
  <si>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</si>
  <si>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</si>
  <si>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</si>
  <si>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</si>
  <si>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</si>
  <si>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</si>
  <si>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</si>
  <si>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</si>
  <si>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</si>
  <si>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</si>
  <si>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</si>
  <si>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</si>
  <si>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</si>
  <si>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</si>
  <si>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</si>
  <si>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</si>
  <si>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</si>
  <si>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</si>
  <si>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</si>
  <si>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</si>
  <si>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</si>
  <si>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</si>
  <si>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</si>
  <si>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</si>
  <si>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</si>
  <si>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</si>
  <si>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</si>
  <si>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</si>
  <si>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</si>
  <si>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</si>
  <si>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</si>
  <si>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</si>
  <si>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</si>
  <si>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</si>
  <si>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</si>
  <si>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</si>
  <si>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</si>
  <si>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</si>
  <si>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</si>
  <si>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</si>
  <si>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</si>
  <si>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</si>
  <si>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</si>
  <si>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</si>
  <si>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</si>
  <si>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</si>
  <si>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</si>
  <si>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</si>
  <si>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</si>
  <si>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</si>
  <si>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</si>
  <si>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</si>
  <si>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</si>
  <si>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</si>
  <si>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</si>
  <si>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</si>
  <si>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</si>
  <si>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</si>
  <si>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</si>
  <si>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</si>
  <si>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</si>
  <si>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</si>
  <si>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</si>
  <si>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</si>
  <si>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</si>
  <si>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</si>
  <si>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</si>
  <si>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</si>
  <si>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</si>
  <si>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</si>
  <si>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</si>
  <si>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</si>
  <si>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</si>
  <si>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</si>
  <si>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</si>
  <si>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</si>
  <si>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</si>
  <si>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</si>
  <si>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</si>
  <si>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</si>
  <si>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</si>
  <si>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</si>
  <si>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</si>
  <si>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</si>
  <si>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</si>
  <si>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</si>
  <si>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</si>
  <si>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</si>
  <si>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</si>
  <si>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</si>
  <si>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</si>
  <si>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</si>
  <si>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</si>
  <si>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</si>
  <si>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</si>
  <si>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</si>
  <si>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</si>
  <si>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</si>
  <si>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</si>
  <si>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</si>
  <si>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</si>
  <si>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</si>
  <si>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</si>
  <si>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</si>
  <si>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</si>
  <si>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</si>
  <si>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</si>
  <si>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</si>
  <si>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</si>
  <si>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</si>
  <si>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</si>
  <si>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</si>
  <si>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</si>
  <si>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</si>
  <si>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</si>
  <si>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</si>
  <si>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</si>
  <si>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</si>
  <si>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</si>
  <si>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</si>
  <si>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</si>
  <si>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</si>
  <si>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</si>
  <si>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</si>
  <si>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</si>
  <si>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</si>
  <si>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</si>
  <si>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</si>
  <si>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</si>
  <si>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</si>
  <si>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</si>
  <si>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</si>
  <si>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</si>
  <si>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</si>
  <si>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</si>
  <si>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</si>
  <si>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</si>
  <si>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</si>
  <si>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</si>
  <si>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</si>
  <si>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</si>
  <si>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</si>
  <si>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</si>
  <si>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</si>
  <si>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</si>
  <si>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</si>
  <si>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</si>
  <si>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</si>
  <si>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</si>
  <si>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</si>
  <si>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</si>
  <si>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</si>
  <si>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</si>
  <si>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</si>
  <si>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</si>
  <si>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</si>
  <si>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</si>
  <si>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</si>
  <si>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</si>
  <si>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</si>
  <si>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</si>
  <si>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</si>
  <si>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</si>
  <si>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</si>
  <si>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</si>
  <si>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</si>
  <si>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</si>
  <si>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</si>
  <si>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</si>
  <si>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</si>
  <si>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</si>
  <si>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</si>
  <si>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</si>
  <si>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</si>
  <si>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</si>
  <si>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</si>
  <si>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</si>
  <si>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</si>
  <si>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</si>
  <si>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</si>
  <si>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</si>
  <si>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</si>
  <si>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</si>
  <si>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</si>
  <si>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</si>
  <si>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</si>
  <si>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</si>
  <si>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</si>
  <si>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</si>
  <si>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</si>
  <si>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</si>
  <si>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</si>
  <si>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</si>
  <si>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</si>
  <si>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</si>
  <si>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</si>
  <si>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</si>
  <si>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</si>
  <si>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</si>
  <si>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</si>
  <si>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</si>
  <si>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</si>
  <si>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</si>
  <si>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</si>
  <si>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</si>
  <si>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</si>
  <si>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</si>
  <si>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</si>
  <si>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</si>
  <si>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</si>
  <si>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</si>
  <si>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</si>
  <si>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</si>
  <si>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</si>
  <si>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</si>
  <si>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</si>
  <si>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</si>
  <si>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</si>
  <si>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</si>
  <si>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</si>
  <si>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</si>
  <si>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</si>
  <si>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</si>
  <si>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</si>
  <si>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</si>
  <si>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</si>
  <si>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</si>
  <si>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</si>
  <si>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</si>
  <si>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</si>
  <si>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</si>
  <si>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</si>
  <si>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</si>
  <si>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</si>
  <si>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</si>
  <si>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</si>
  <si>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</si>
  <si>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</si>
  <si>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</si>
  <si>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</si>
  <si>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</si>
  <si>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</si>
  <si>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</si>
  <si>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</si>
  <si>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</si>
  <si>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</si>
  <si>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</si>
  <si>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</si>
  <si>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</si>
  <si>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</si>
  <si>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</si>
  <si>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</si>
  <si>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</si>
  <si>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</si>
  <si>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</si>
  <si>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</si>
  <si>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</si>
  <si>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</si>
  <si>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</si>
  <si>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</si>
  <si>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</si>
  <si>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</si>
  <si>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</si>
  <si>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</si>
  <si>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</si>
  <si>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</si>
  <si>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</si>
  <si>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</si>
  <si>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</si>
  <si>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</si>
  <si>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</si>
  <si>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</si>
  <si>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</si>
  <si>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</si>
  <si>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</si>
  <si>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</si>
  <si>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</si>
  <si>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</si>
  <si>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</si>
  <si>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</si>
  <si>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</si>
  <si>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</si>
  <si>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</si>
  <si>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</si>
  <si>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</si>
  <si>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</si>
  <si>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</si>
  <si>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</si>
  <si>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</si>
  <si>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</si>
  <si>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</si>
  <si>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</si>
  <si>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</si>
  <si>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</si>
  <si>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</si>
  <si>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</si>
  <si>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</si>
  <si>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</si>
  <si>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</si>
  <si>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</si>
  <si>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</si>
  <si>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</si>
  <si>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</si>
  <si>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</si>
  <si>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</si>
  <si>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</si>
  <si>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</si>
  <si>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</si>
  <si>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</si>
  <si>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</si>
  <si>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</si>
  <si>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</si>
  <si>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</si>
  <si>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</si>
  <si>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</si>
  <si>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</si>
  <si>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</si>
  <si>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</si>
  <si>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</si>
  <si>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</si>
  <si>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</si>
  <si>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</si>
  <si>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</si>
  <si>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</si>
  <si>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</si>
  <si>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</si>
  <si>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</si>
  <si>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</si>
  <si>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</si>
  <si>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</si>
  <si>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</si>
  <si>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</si>
  <si>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</si>
  <si>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</si>
  <si>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</si>
  <si>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</si>
  <si>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</si>
  <si>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</si>
  <si>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</si>
  <si>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</si>
  <si>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</si>
  <si>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</si>
  <si>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</si>
  <si>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</si>
  <si>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</si>
  <si>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</si>
  <si>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</si>
  <si>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</si>
  <si>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</si>
  <si>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</si>
  <si>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</si>
  <si>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</si>
  <si>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</si>
  <si>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</si>
  <si>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</si>
  <si>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</si>
  <si>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</si>
  <si>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</si>
  <si>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</si>
  <si>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</si>
  <si>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</si>
  <si>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</si>
  <si>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</si>
  <si>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</si>
  <si>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</si>
  <si>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</si>
  <si>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</si>
  <si>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</si>
  <si>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</si>
  <si>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</si>
  <si>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</si>
  <si>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</si>
  <si>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</si>
  <si>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</si>
  <si>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</si>
  <si>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</si>
  <si>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</si>
  <si>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</si>
  <si>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</si>
  <si>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</si>
  <si>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</si>
  <si>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</si>
  <si>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</si>
  <si>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</si>
  <si>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</si>
  <si>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</si>
  <si>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</si>
  <si>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</si>
  <si>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</si>
  <si>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</si>
  <si>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</si>
  <si>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</si>
  <si>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</si>
  <si>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</si>
  <si>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</si>
  <si>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</si>
  <si>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</si>
  <si>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</si>
  <si>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</si>
  <si>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</si>
  <si>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</si>
  <si>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</si>
  <si>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</si>
  <si>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</si>
  <si>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</si>
  <si>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</si>
  <si>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</si>
  <si>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</si>
  <si>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</si>
  <si>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</si>
  <si>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</si>
  <si>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</si>
  <si>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</si>
  <si>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</si>
  <si>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</si>
  <si>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</si>
  <si>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</si>
  <si>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</si>
  <si>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</si>
  <si>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</si>
  <si>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</si>
  <si>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</si>
  <si>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</si>
  <si>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</si>
  <si>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</si>
  <si>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</si>
  <si>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</si>
  <si>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</si>
  <si>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</si>
  <si>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</si>
  <si>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</si>
  <si>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</si>
  <si>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</si>
  <si>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</si>
  <si>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</si>
  <si>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</si>
  <si>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</si>
  <si>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</si>
  <si>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</si>
  <si>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</si>
  <si>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</si>
  <si>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</si>
  <si>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</si>
  <si>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</si>
  <si>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</si>
  <si>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</si>
  <si>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</si>
  <si>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</si>
  <si>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</si>
  <si>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</si>
  <si>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</si>
  <si>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</si>
  <si>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</si>
  <si>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</si>
  <si>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</si>
  <si>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</si>
  <si>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</si>
  <si>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</si>
  <si>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</si>
  <si>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</si>
  <si>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</si>
  <si>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</si>
  <si>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</si>
  <si>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</si>
  <si>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</si>
  <si>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</si>
  <si>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</si>
  <si>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</si>
  <si>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</si>
  <si>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</si>
  <si>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</si>
  <si>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</si>
  <si>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</si>
  <si>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</si>
  <si>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</si>
  <si>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</si>
  <si>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</si>
  <si>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</si>
  <si>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</si>
  <si>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</si>
  <si>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</si>
  <si>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</si>
  <si>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</si>
  <si>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</si>
  <si>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</si>
  <si>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</si>
  <si>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</si>
  <si>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</si>
  <si>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</si>
  <si>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</si>
  <si>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</si>
  <si>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</si>
  <si>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</si>
  <si>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</si>
  <si>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</si>
  <si>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</si>
  <si>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</si>
  <si>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</si>
  <si>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</si>
  <si>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</si>
  <si>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</si>
  <si>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</si>
  <si>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</si>
  <si>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</si>
  <si>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</si>
  <si>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</si>
  <si>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</si>
  <si>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</si>
  <si>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</si>
  <si>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</si>
  <si>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</si>
  <si>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</si>
  <si>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</si>
  <si>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</si>
  <si>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</si>
  <si>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</si>
  <si>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</si>
  <si>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</si>
  <si>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</si>
  <si>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</si>
  <si>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</si>
  <si>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</si>
  <si>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</si>
  <si>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</si>
  <si>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</si>
  <si>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</si>
  <si>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</si>
  <si>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</si>
  <si>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</si>
  <si>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</si>
  <si>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</si>
  <si>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</si>
  <si>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</si>
  <si>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</si>
  <si>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</si>
  <si>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</si>
  <si>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</si>
  <si>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</si>
  <si>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</si>
  <si>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</si>
  <si>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</si>
  <si>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</si>
  <si>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</si>
  <si>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</si>
  <si>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</si>
  <si>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</si>
  <si>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</si>
  <si>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</si>
  <si>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</si>
  <si>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</si>
  <si>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</si>
  <si>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</si>
  <si>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</si>
  <si>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</si>
  <si>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</si>
  <si>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</si>
  <si>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</si>
  <si>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</si>
  <si>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</si>
  <si>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</si>
  <si>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</si>
  <si>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</si>
  <si>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</si>
  <si>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</si>
  <si>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</si>
  <si>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</si>
  <si>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</si>
  <si>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</si>
  <si>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</si>
  <si>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</si>
  <si>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</si>
  <si>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</si>
  <si>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</si>
  <si>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</si>
  <si>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</si>
  <si>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</si>
  <si>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</si>
  <si>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</si>
  <si>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</si>
  <si>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</si>
  <si>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</si>
  <si>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</si>
  <si>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</si>
  <si>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</si>
  <si>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</si>
  <si>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</si>
  <si>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</si>
  <si>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</si>
  <si>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</si>
  <si>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</si>
  <si>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</si>
  <si>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</si>
  <si>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</si>
  <si>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</si>
  <si>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</si>
  <si>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</si>
  <si>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</si>
  <si>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</si>
  <si>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</si>
  <si>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</si>
  <si>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</si>
  <si>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</si>
  <si>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</si>
  <si>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</si>
  <si>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</si>
  <si>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</si>
  <si>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</si>
  <si>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</si>
  <si>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</si>
  <si>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</si>
  <si>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</si>
  <si>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</si>
  <si>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</si>
  <si>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</si>
  <si>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</si>
  <si>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</si>
  <si>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</si>
  <si>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</si>
  <si>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</si>
  <si>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</si>
  <si>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</si>
  <si>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</si>
  <si>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</si>
  <si>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</si>
  <si>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</si>
  <si>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</si>
  <si>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</si>
  <si>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</si>
  <si>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</si>
  <si>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</si>
  <si>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</si>
  <si>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</si>
  <si>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</si>
  <si>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</si>
  <si>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</si>
  <si>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</si>
  <si>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</si>
  <si>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</si>
  <si>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</si>
  <si>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</si>
  <si>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</si>
  <si>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</si>
  <si>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</si>
  <si>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</si>
  <si>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</si>
  <si>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</si>
  <si>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</si>
  <si>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</si>
  <si>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</si>
  <si>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</si>
  <si>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</si>
  <si>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</si>
  <si>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</si>
  <si>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</si>
  <si>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</si>
  <si>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</si>
  <si>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</si>
  <si>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</si>
  <si>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</si>
  <si>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</si>
  <si>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</si>
  <si>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</si>
  <si>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</si>
  <si>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</si>
  <si>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</si>
  <si>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</si>
  <si>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</si>
  <si>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</si>
  <si>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</si>
  <si>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</si>
  <si>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</si>
  <si>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</si>
  <si>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</si>
  <si>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</si>
  <si>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</si>
  <si>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</si>
  <si>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</si>
  <si>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</si>
  <si>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</si>
  <si>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</si>
  <si>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</si>
  <si>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</si>
  <si>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</si>
  <si>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</si>
  <si>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</si>
  <si>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</si>
  <si>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</si>
  <si>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</si>
  <si>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</si>
  <si>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</si>
  <si>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</si>
  <si>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</si>
  <si>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</si>
  <si>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</si>
  <si>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</si>
  <si>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</si>
  <si>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</si>
  <si>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</si>
  <si>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</si>
  <si>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</si>
  <si>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</si>
  <si>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</si>
  <si>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</si>
  <si>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</si>
  <si>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</si>
  <si>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</si>
  <si>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</si>
  <si>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</si>
  <si>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</si>
  <si>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</si>
  <si>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</si>
  <si>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</si>
  <si>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</si>
  <si>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</si>
  <si>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</si>
  <si>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</si>
  <si>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</si>
  <si>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</si>
  <si>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</si>
  <si>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</si>
  <si>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</si>
  <si>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</si>
  <si>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</si>
  <si>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</si>
  <si>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</si>
  <si>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</si>
  <si>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</si>
  <si>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</si>
  <si>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</si>
  <si>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</si>
  <si>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</si>
  <si>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</si>
  <si>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</si>
  <si>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</si>
  <si>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</si>
  <si>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</si>
  <si>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</si>
  <si>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</si>
  <si>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</si>
  <si>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</si>
  <si>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</si>
  <si>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</si>
  <si>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</si>
  <si>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</si>
  <si>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</si>
  <si>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</si>
  <si>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</si>
  <si>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</si>
  <si>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</si>
  <si>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</si>
  <si>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</si>
  <si>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</si>
  <si>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</si>
  <si>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</si>
  <si>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</si>
  <si>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</si>
  <si>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</si>
  <si>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</si>
  <si>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</si>
  <si>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</si>
  <si>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</si>
  <si>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</si>
  <si>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</si>
  <si>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</si>
  <si>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</si>
  <si>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</si>
  <si>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</si>
  <si>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</si>
  <si>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</si>
  <si>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</si>
  <si>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</si>
  <si>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</si>
  <si>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</si>
  <si>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</si>
  <si>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</si>
  <si>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</si>
  <si>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</si>
  <si>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</si>
  <si>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</si>
  <si>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</si>
  <si>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</si>
  <si>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</si>
  <si>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</si>
  <si>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</si>
  <si>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</si>
  <si>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</si>
  <si>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</si>
  <si>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</si>
  <si>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</si>
  <si>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</si>
  <si>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</si>
  <si>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</si>
  <si>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</si>
  <si>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</si>
  <si>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</si>
  <si>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</si>
  <si>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</si>
  <si>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</si>
  <si>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</si>
  <si>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</si>
  <si>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</si>
  <si>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</si>
  <si>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</si>
  <si>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</si>
  <si>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</si>
  <si>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</si>
  <si>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</si>
  <si>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</si>
  <si>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</si>
  <si>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</si>
  <si>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</si>
  <si>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</si>
  <si>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</si>
  <si>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</si>
  <si>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</si>
  <si>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</si>
  <si>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</si>
  <si>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</si>
  <si>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</si>
  <si>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</si>
  <si>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</si>
  <si>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</si>
  <si>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</si>
  <si>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</si>
  <si>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</si>
  <si>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</si>
  <si>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</si>
  <si>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</si>
  <si>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</si>
  <si>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</si>
  <si>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</si>
  <si>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</si>
  <si>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</si>
  <si>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</si>
  <si>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</si>
  <si>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</si>
  <si>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</si>
  <si>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</si>
  <si>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</si>
  <si>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</si>
  <si>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</si>
  <si>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</si>
  <si>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</si>
  <si>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</si>
  <si>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</si>
  <si>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</si>
  <si>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</si>
  <si>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</si>
  <si>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</si>
  <si>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</si>
  <si>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</si>
  <si>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</si>
  <si>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</si>
  <si>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</si>
  <si>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</si>
  <si>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</si>
  <si>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</si>
  <si>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</si>
  <si>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</si>
  <si>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</si>
  <si>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</si>
  <si>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</si>
  <si>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</si>
  <si>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</si>
  <si>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</si>
  <si>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</si>
  <si>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</si>
  <si>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</si>
  <si>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</si>
  <si>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</si>
  <si>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</si>
  <si>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</si>
  <si>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</si>
  <si>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</si>
  <si>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</si>
  <si>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</si>
  <si>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</si>
  <si>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</si>
  <si>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</si>
  <si>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</si>
  <si>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</si>
  <si>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</si>
  <si>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</si>
  <si>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</si>
  <si>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</si>
  <si>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</si>
  <si>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</si>
  <si>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</si>
  <si>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</si>
  <si>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</si>
  <si>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</si>
  <si>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</si>
  <si>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</si>
  <si>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</si>
  <si>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</si>
  <si>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</si>
  <si>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</si>
  <si>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</si>
  <si>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</si>
  <si>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</si>
  <si>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</si>
  <si>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</si>
  <si>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</si>
  <si>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</si>
  <si>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</si>
  <si>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</si>
  <si>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</si>
  <si>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</si>
  <si>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</si>
  <si>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</si>
  <si>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</si>
  <si>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</si>
  <si>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</si>
  <si>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</si>
  <si>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</si>
  <si>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</si>
  <si>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</si>
  <si>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</si>
  <si>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</si>
  <si>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</si>
  <si>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</si>
  <si>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</si>
  <si>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</si>
  <si>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</si>
  <si>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</si>
  <si>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</si>
  <si>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</si>
  <si>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</si>
  <si>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</si>
  <si>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</si>
  <si>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</si>
  <si>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</si>
  <si>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</si>
  <si>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</si>
  <si>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</si>
  <si>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</si>
  <si>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</si>
  <si>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</si>
  <si>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</si>
  <si>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</si>
  <si>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</si>
  <si>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</si>
  <si>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</si>
  <si>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</si>
  <si>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</si>
  <si>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</si>
  <si>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</si>
  <si>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</si>
  <si>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</si>
  <si>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</si>
  <si>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</si>
  <si>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</si>
  <si>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</si>
  <si>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</si>
  <si>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</si>
  <si>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</si>
  <si>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</si>
  <si>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</si>
  <si>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</si>
  <si>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</si>
  <si>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</si>
  <si>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</si>
  <si>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</si>
  <si>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</si>
  <si>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</si>
  <si>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</si>
  <si>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</si>
  <si>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</si>
  <si>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</si>
  <si>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</si>
  <si>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</si>
  <si>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</si>
  <si>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</si>
  <si>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</si>
  <si>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</si>
  <si>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</si>
  <si>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</si>
  <si>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</si>
  <si>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</si>
  <si>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</si>
  <si>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</si>
  <si>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</si>
  <si>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</si>
  <si>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</si>
  <si>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</si>
  <si>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</si>
  <si>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</si>
  <si>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</si>
  <si>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</si>
  <si>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</si>
  <si>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</si>
  <si>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</si>
  <si>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</si>
  <si>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</si>
  <si>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</si>
  <si>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</si>
  <si>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</si>
  <si>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</si>
  <si>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</si>
  <si>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</si>
  <si>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</si>
  <si>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</si>
  <si>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</si>
  <si>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</si>
  <si>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</si>
  <si>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</si>
  <si>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</si>
  <si>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</si>
  <si>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</si>
  <si>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</si>
  <si>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</si>
  <si>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</si>
  <si>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</si>
  <si>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</si>
  <si>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</si>
  <si>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</si>
  <si>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</si>
  <si>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</si>
  <si>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</si>
  <si>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</si>
  <si>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</si>
  <si>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</si>
  <si>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</si>
  <si>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</si>
  <si>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</si>
  <si>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</si>
  <si>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</si>
  <si>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</si>
  <si>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</si>
  <si>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</si>
  <si>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</si>
  <si>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</si>
  <si>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</si>
  <si>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</si>
  <si>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</si>
  <si>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</si>
  <si>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</si>
  <si>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</si>
  <si>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</si>
  <si>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</si>
  <si>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</si>
  <si>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</si>
  <si>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</si>
  <si>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</si>
  <si>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</si>
  <si>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</si>
  <si>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</si>
  <si>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</si>
  <si>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</si>
  <si>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</si>
  <si>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</si>
  <si>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</si>
  <si>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</si>
  <si>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</si>
  <si>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</si>
  <si>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</si>
  <si>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</si>
  <si>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</si>
  <si>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</si>
  <si>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</si>
  <si>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</si>
  <si>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</si>
  <si>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</si>
  <si>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</si>
  <si>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</si>
  <si>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</si>
  <si>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</si>
  <si>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</si>
  <si>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</si>
  <si>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</si>
  <si>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</si>
  <si>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</si>
  <si>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</si>
  <si>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</si>
  <si>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</si>
  <si>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</si>
  <si>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</si>
  <si>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</si>
  <si>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</si>
  <si>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</si>
  <si>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</si>
  <si>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</si>
  <si>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</si>
  <si>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</si>
  <si>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</si>
  <si>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</si>
  <si>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</si>
  <si>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</si>
  <si>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</si>
  <si>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</si>
  <si>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</si>
  <si>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</si>
  <si>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</si>
  <si>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</si>
  <si>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</si>
  <si>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</si>
  <si>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</si>
  <si>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</si>
  <si>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</si>
  <si>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</si>
  <si>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</si>
  <si>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</si>
  <si>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</si>
  <si>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</si>
  <si>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</si>
  <si>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</si>
  <si>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</si>
  <si>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</si>
  <si>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</si>
  <si>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</si>
  <si>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</si>
  <si>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</si>
  <si>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</si>
  <si>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</si>
  <si>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</si>
  <si>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</si>
  <si>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</si>
  <si>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</si>
  <si>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</si>
  <si>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</si>
  <si>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</si>
  <si>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</si>
  <si>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</si>
  <si>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</si>
  <si>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</si>
  <si>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</si>
  <si>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</si>
  <si>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</si>
  <si>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</si>
  <si>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</si>
  <si>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</si>
  <si>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</si>
  <si>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</si>
  <si>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</si>
  <si>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</si>
  <si>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</si>
  <si>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</si>
  <si>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</si>
  <si>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</si>
  <si>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</si>
  <si>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</si>
  <si>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</si>
  <si>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</si>
  <si>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</si>
  <si>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</si>
  <si>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</si>
  <si>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</si>
  <si>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</si>
  <si>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</si>
  <si>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</si>
  <si>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</si>
  <si>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</si>
  <si>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</si>
  <si>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</si>
  <si>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</si>
  <si>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</si>
  <si>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</si>
  <si>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</si>
  <si>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</si>
  <si>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</si>
  <si>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</si>
  <si>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</si>
  <si>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</si>
  <si>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</si>
  <si>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</si>
  <si>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</si>
  <si>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</si>
  <si>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</si>
  <si>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</si>
  <si>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</si>
  <si>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</si>
  <si>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</si>
  <si>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</si>
  <si>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</si>
  <si>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</si>
  <si>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</si>
  <si>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</si>
  <si>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</si>
  <si>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</si>
  <si>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</si>
  <si>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</si>
  <si>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</si>
  <si>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</si>
  <si>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</si>
  <si>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</si>
  <si>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</si>
  <si>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</si>
  <si>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</si>
  <si>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</si>
  <si>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</si>
  <si>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</si>
  <si>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</si>
  <si>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</si>
  <si>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</si>
  <si>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</si>
  <si>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</si>
  <si>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</si>
  <si>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</si>
  <si>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</si>
  <si>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</si>
  <si>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</si>
  <si>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</si>
  <si>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</si>
  <si>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</si>
  <si>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</si>
  <si>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</si>
  <si>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</si>
  <si>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</si>
  <si>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</si>
  <si>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</si>
  <si>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</si>
  <si>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</si>
  <si>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</si>
  <si>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</si>
  <si>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</si>
  <si>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</si>
  <si>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</si>
  <si>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</si>
  <si>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</si>
  <si>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</si>
  <si>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</si>
  <si>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</si>
  <si>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</si>
  <si>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</si>
  <si>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</si>
  <si>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</si>
  <si>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</si>
  <si>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</si>
  <si>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</si>
  <si>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</si>
  <si>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</si>
  <si>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</si>
  <si>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</si>
  <si>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</si>
  <si>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</si>
  <si>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</si>
  <si>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</si>
  <si>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</si>
  <si>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</si>
  <si>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</si>
  <si>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</si>
  <si>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</si>
  <si>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</si>
  <si>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</si>
  <si>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</si>
  <si>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</si>
  <si>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</si>
  <si>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</si>
  <si>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</si>
  <si>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</si>
  <si>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</si>
  <si>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</si>
  <si>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</si>
  <si>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</si>
  <si>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</si>
  <si>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</si>
  <si>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</si>
  <si>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</si>
  <si>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</si>
  <si>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</si>
  <si>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</si>
  <si>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</si>
  <si>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</si>
  <si>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</si>
  <si>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</si>
  <si>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</si>
  <si>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</si>
  <si>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</si>
  <si>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</si>
  <si>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</si>
  <si>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</si>
  <si>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</si>
  <si>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</si>
  <si>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</si>
  <si>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</si>
  <si>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</si>
  <si>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</si>
  <si>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</si>
  <si>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</si>
  <si>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</si>
  <si>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</si>
  <si>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</si>
  <si>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</si>
  <si>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</si>
  <si>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</si>
  <si>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</si>
  <si>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</si>
  <si>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</si>
  <si>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</si>
  <si>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</si>
  <si>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</si>
  <si>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</si>
  <si>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</si>
  <si>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</si>
  <si>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</si>
  <si>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</si>
  <si>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</si>
  <si>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</si>
  <si>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</si>
  <si>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</si>
  <si>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</si>
  <si>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</si>
  <si>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</si>
  <si>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</si>
  <si>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</si>
  <si>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</si>
  <si>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</si>
  <si>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</si>
  <si>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</si>
  <si>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</si>
  <si>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</si>
  <si>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</si>
  <si>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</si>
  <si>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</si>
  <si>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</si>
  <si>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</si>
  <si>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</si>
  <si>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</si>
  <si>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</si>
  <si>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</si>
  <si>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</si>
  <si>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</si>
  <si>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</si>
  <si>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</si>
  <si>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</si>
  <si>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</si>
  <si>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</si>
  <si>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</si>
  <si>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</si>
  <si>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</si>
  <si>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</si>
  <si>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</si>
  <si>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</si>
  <si>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</si>
  <si>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</si>
  <si>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</si>
  <si>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</si>
  <si>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</si>
  <si>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</si>
  <si>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</si>
  <si>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</si>
  <si>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</si>
  <si>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</si>
  <si>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</si>
  <si>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</si>
  <si>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</si>
  <si>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</si>
  <si>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</si>
  <si>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</si>
  <si>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</si>
  <si>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</si>
  <si>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</si>
  <si>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</si>
  <si>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</si>
  <si>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</si>
  <si>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</si>
  <si>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</si>
  <si>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</si>
  <si>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</si>
  <si>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</si>
  <si>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</si>
  <si>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</si>
  <si>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</si>
  <si>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</si>
  <si>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</si>
  <si>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</si>
  <si>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</si>
  <si>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</si>
  <si>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</si>
  <si>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</si>
  <si>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</si>
  <si>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</si>
  <si>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</si>
  <si>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</si>
  <si>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</si>
  <si>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</si>
  <si>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</si>
  <si>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</si>
  <si>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</si>
  <si>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</si>
  <si>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</si>
  <si>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</si>
  <si>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</si>
  <si>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</si>
  <si>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</si>
  <si>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</si>
  <si>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</si>
  <si>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</si>
  <si>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</si>
  <si>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</si>
  <si>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</si>
  <si>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</si>
  <si>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</si>
  <si>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</si>
  <si>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</si>
  <si>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</si>
  <si>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</si>
  <si>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</si>
  <si>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</si>
  <si>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</si>
  <si>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</si>
  <si>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</si>
  <si>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</si>
  <si>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</si>
  <si>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</si>
  <si>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</si>
  <si>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</si>
  <si>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</si>
  <si>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</si>
  <si>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</si>
  <si>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</si>
  <si>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</si>
  <si>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</si>
  <si>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</si>
  <si>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</si>
  <si>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</si>
  <si>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</si>
  <si>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</si>
  <si>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</si>
  <si>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</si>
  <si>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</si>
  <si>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</si>
  <si>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</si>
  <si>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</si>
  <si>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</si>
  <si>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</si>
  <si>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</si>
  <si>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</si>
  <si>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</si>
  <si>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</si>
  <si>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</si>
  <si>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</si>
  <si>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</si>
  <si>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</si>
  <si>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</si>
  <si>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</si>
  <si>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</si>
  <si>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</si>
  <si>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</si>
  <si>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</si>
  <si>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</si>
  <si>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</si>
  <si>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</si>
  <si>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</si>
  <si>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</si>
  <si>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</si>
  <si>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</si>
  <si>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</si>
  <si>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</si>
  <si>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</si>
  <si>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</si>
  <si>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</si>
  <si>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</si>
  <si>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</si>
  <si>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</si>
  <si>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</si>
  <si>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</si>
  <si>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</si>
  <si>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</si>
  <si>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</si>
  <si>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</si>
  <si>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</si>
  <si>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</si>
  <si>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</si>
  <si>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</si>
  <si>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</si>
  <si>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</si>
  <si>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</si>
  <si>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</si>
  <si>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</si>
  <si>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</si>
  <si>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</si>
  <si>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</si>
  <si>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</si>
  <si>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</si>
  <si>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</si>
  <si>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</si>
  <si>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</si>
  <si>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</si>
  <si>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</si>
  <si>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</si>
  <si>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</si>
  <si>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</si>
  <si>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</si>
  <si>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</si>
  <si>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</si>
  <si>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</si>
  <si>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</si>
  <si>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</si>
  <si>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</si>
  <si>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</si>
  <si>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</si>
  <si>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</si>
  <si>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</si>
  <si>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</si>
  <si>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</si>
  <si>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</si>
  <si>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</si>
  <si>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</si>
  <si>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</si>
  <si>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</si>
  <si>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</si>
  <si>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</si>
  <si>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</si>
  <si>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</si>
  <si>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</si>
  <si>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</si>
  <si>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</si>
  <si>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</si>
  <si>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</si>
  <si>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</si>
  <si>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</si>
  <si>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</si>
  <si>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</si>
  <si>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</si>
  <si>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</si>
  <si>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</si>
  <si>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</si>
  <si>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</si>
  <si>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</si>
  <si>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</si>
  <si>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</si>
  <si>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</si>
  <si>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</si>
  <si>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</si>
  <si>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</si>
  <si>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</si>
  <si>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</si>
  <si>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</si>
  <si>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</si>
  <si>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</si>
  <si>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</si>
  <si>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</si>
  <si>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</si>
  <si>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</si>
  <si>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</si>
  <si>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</si>
  <si>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</si>
  <si>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</si>
  <si>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</si>
  <si>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</si>
  <si>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</si>
  <si>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</si>
  <si>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</si>
  <si>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</si>
  <si>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</si>
  <si>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</si>
  <si>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</si>
  <si>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</si>
  <si>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</si>
  <si>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</si>
  <si>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</si>
  <si>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</si>
  <si>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</si>
  <si>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</si>
  <si>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</si>
  <si>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</si>
  <si>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</si>
  <si>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</si>
  <si>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</si>
  <si>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</si>
  <si>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</si>
  <si>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</si>
  <si>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</si>
  <si>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</si>
  <si>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</si>
  <si>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</si>
  <si>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</si>
  <si>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</si>
  <si>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</si>
  <si>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</si>
  <si>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</si>
  <si>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</si>
  <si>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</si>
  <si>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</si>
  <si>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</si>
  <si>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</si>
  <si>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</si>
  <si>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</si>
  <si>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</si>
  <si>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</si>
  <si>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</si>
  <si>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</si>
  <si>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</si>
  <si>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</si>
  <si>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</si>
  <si>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</si>
  <si>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</si>
  <si>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</si>
  <si>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</si>
  <si>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</si>
  <si>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</si>
  <si>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</si>
  <si>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</si>
  <si>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</si>
  <si>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</si>
  <si>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</si>
  <si>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</si>
  <si>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</si>
  <si>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</si>
  <si>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</si>
  <si>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</si>
  <si>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</si>
  <si>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</si>
  <si>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</si>
  <si>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</si>
  <si>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</si>
  <si>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</si>
  <si>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</si>
  <si>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</si>
  <si>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</si>
  <si>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</si>
  <si>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</si>
  <si>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</si>
  <si>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</si>
  <si>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</si>
  <si>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</si>
  <si>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</si>
  <si>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</si>
  <si>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</si>
  <si>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</si>
  <si>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</si>
  <si>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</si>
  <si>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</si>
  <si>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</si>
  <si>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</si>
  <si>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</si>
  <si>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</si>
  <si>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</si>
  <si>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</si>
  <si>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</si>
  <si>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</si>
  <si>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</si>
  <si>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</si>
  <si>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</si>
  <si>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</si>
  <si>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</si>
  <si>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</si>
  <si>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</si>
  <si>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</si>
  <si>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</si>
  <si>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</si>
  <si>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</si>
  <si>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</si>
  <si>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</si>
  <si>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</si>
  <si>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</si>
  <si>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</si>
  <si>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</si>
  <si>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</si>
  <si>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</si>
  <si>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</si>
  <si>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</si>
  <si>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</si>
  <si>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</si>
  <si>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</si>
  <si>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</si>
  <si>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</si>
  <si>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</si>
  <si>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</si>
  <si>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</si>
  <si>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</si>
  <si>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</si>
  <si>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</si>
  <si>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</si>
  <si>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</si>
  <si>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</si>
  <si>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</si>
  <si>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</si>
  <si>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</si>
  <si>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</si>
  <si>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</si>
  <si>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</si>
  <si>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</si>
  <si>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</si>
  <si>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</si>
  <si>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</si>
  <si>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</si>
  <si>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</si>
  <si>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</si>
  <si>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</si>
  <si>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</si>
  <si>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</si>
  <si>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</si>
  <si>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</si>
  <si>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</si>
  <si>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</si>
  <si>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</si>
  <si>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</si>
  <si>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</si>
  <si>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</si>
  <si>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</si>
  <si>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</si>
  <si>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</si>
  <si>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</si>
  <si>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</si>
  <si>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</si>
  <si>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</si>
  <si>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</si>
  <si>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</si>
  <si>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</si>
  <si>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</si>
  <si>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</si>
  <si>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</si>
  <si>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</si>
  <si>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</si>
  <si>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</si>
  <si>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</si>
  <si>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</si>
  <si>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</si>
  <si>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</si>
  <si>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</si>
  <si>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</si>
  <si>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</si>
  <si>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</si>
  <si>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</si>
  <si>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</si>
  <si>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</si>
  <si>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</si>
  <si>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</si>
  <si>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</si>
  <si>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</si>
  <si>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</si>
  <si>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</si>
  <si>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</si>
  <si>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</si>
  <si>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</si>
  <si>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</si>
  <si>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</si>
  <si>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</si>
  <si>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</si>
  <si>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</si>
  <si>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</si>
  <si>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</si>
  <si>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</si>
  <si>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</si>
  <si>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</si>
  <si>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</si>
  <si>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</si>
  <si>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</si>
  <si>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</si>
  <si>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</si>
  <si>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</si>
  <si>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</si>
  <si>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</si>
  <si>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</si>
  <si>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</si>
  <si>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</si>
  <si>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</si>
  <si>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</si>
  <si>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</si>
  <si>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</si>
  <si>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</si>
  <si>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</si>
  <si>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</si>
  <si>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</si>
  <si>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</si>
  <si>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</si>
  <si>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</si>
  <si>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</si>
  <si>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</si>
  <si>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</si>
  <si>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</si>
  <si>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</si>
  <si>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</si>
  <si>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</si>
  <si>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</si>
  <si>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</si>
  <si>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</si>
  <si>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</si>
  <si>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</si>
  <si>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</si>
  <si>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</si>
  <si>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</si>
  <si>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</si>
  <si>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</si>
  <si>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</si>
  <si>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</si>
  <si>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</si>
  <si>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</si>
  <si>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</si>
  <si>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</si>
  <si>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</si>
  <si>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</si>
  <si>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</si>
  <si>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</si>
  <si>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</si>
  <si>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</si>
  <si>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</si>
  <si>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</si>
  <si>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</si>
  <si>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</si>
  <si>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</si>
  <si>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</si>
  <si>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</si>
  <si>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</si>
  <si>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</si>
  <si>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</si>
  <si>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</si>
  <si>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</si>
  <si>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</si>
  <si>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</si>
  <si>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</si>
  <si>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</si>
  <si>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</si>
  <si>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</si>
  <si>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</si>
  <si>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</si>
  <si>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</si>
  <si>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</si>
  <si>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</si>
  <si>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</si>
  <si>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</si>
  <si>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</si>
  <si>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</si>
  <si>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</si>
  <si>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</si>
  <si>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</si>
  <si>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</si>
  <si>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</si>
  <si>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</si>
  <si>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</si>
  <si>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</si>
  <si>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</si>
  <si>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</si>
  <si>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</si>
  <si>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</si>
  <si>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</si>
  <si>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</si>
  <si>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</si>
  <si>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</si>
  <si>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</si>
  <si>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</si>
  <si>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</si>
  <si>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</si>
  <si>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</si>
  <si>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</si>
  <si>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</si>
  <si>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</si>
  <si>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</si>
  <si>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</si>
  <si>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</si>
  <si>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</si>
  <si>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</si>
  <si>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</si>
  <si>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</si>
  <si>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</si>
  <si>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</si>
  <si>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</si>
  <si>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</si>
  <si>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</si>
  <si>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</si>
  <si>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</si>
  <si>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</si>
  <si>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</si>
  <si>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</si>
  <si>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</si>
  <si>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</si>
  <si>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</si>
  <si>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</si>
  <si>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</si>
  <si>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</si>
  <si>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</si>
  <si>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</si>
  <si>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</si>
  <si>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</si>
  <si>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</si>
  <si>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</si>
  <si>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</si>
  <si>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</si>
  <si>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</si>
  <si>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</si>
  <si>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</si>
  <si>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</si>
  <si>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</si>
  <si>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</si>
  <si>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</si>
  <si>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</si>
  <si>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</si>
  <si>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</si>
  <si>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</si>
  <si>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</si>
  <si>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</si>
  <si>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</si>
  <si>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</si>
  <si>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</si>
  <si>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</si>
  <si>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</si>
  <si>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</si>
  <si>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</si>
  <si>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</si>
  <si>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</si>
  <si>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</si>
  <si>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</si>
  <si>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</si>
  <si>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</si>
  <si>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</si>
  <si>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</si>
  <si>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</si>
  <si>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</si>
  <si>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</si>
  <si>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</si>
  <si>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</si>
  <si>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</si>
  <si>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</si>
  <si>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</si>
  <si>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</si>
  <si>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</si>
  <si>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</si>
  <si>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</si>
  <si>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</si>
  <si>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</si>
  <si>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</si>
  <si>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</si>
  <si>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</si>
  <si>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</si>
  <si>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</si>
  <si>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</si>
  <si>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</si>
  <si>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</si>
  <si>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</si>
  <si>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</si>
  <si>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</si>
  <si>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</si>
  <si>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</si>
  <si>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</si>
  <si>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</si>
  <si>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</si>
  <si>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</si>
  <si>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</si>
  <si>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</si>
  <si>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</si>
  <si>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</si>
  <si>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</si>
  <si>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</si>
  <si>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</si>
  <si>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</si>
  <si>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</si>
  <si>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</si>
  <si>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</si>
  <si>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</si>
  <si>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</si>
  <si>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</si>
  <si>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</si>
  <si>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</si>
  <si>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</si>
  <si>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</si>
  <si>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</si>
  <si>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</si>
  <si>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</si>
  <si>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</si>
  <si>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</si>
  <si>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</si>
  <si>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</si>
  <si>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</si>
  <si>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</si>
  <si>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</si>
  <si>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</si>
  <si>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</si>
  <si>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</si>
  <si>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</si>
  <si>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</si>
  <si>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</si>
  <si>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</si>
  <si>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</si>
  <si>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</si>
  <si>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</si>
  <si>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</si>
  <si>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</si>
  <si>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</si>
  <si>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</si>
  <si>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</si>
  <si>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</si>
  <si>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</si>
  <si>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</si>
  <si>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</si>
  <si>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</si>
  <si>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</si>
  <si>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</si>
  <si>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</si>
  <si>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</si>
  <si>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</si>
  <si>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</si>
  <si>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</si>
  <si>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</si>
  <si>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</si>
  <si>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</si>
  <si>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</si>
  <si>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</si>
  <si>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</si>
  <si>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</si>
  <si>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</si>
  <si>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</si>
  <si>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</si>
  <si>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</si>
  <si>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</si>
  <si>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</si>
  <si>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</si>
  <si>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</si>
  <si>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</si>
  <si>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</si>
  <si>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</si>
  <si>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</si>
  <si>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</si>
  <si>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</si>
  <si>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</si>
  <si>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</si>
  <si>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</si>
  <si>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</si>
  <si>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</si>
  <si>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</si>
  <si>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</si>
  <si>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</si>
  <si>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</si>
  <si>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</si>
  <si>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</si>
  <si>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</si>
  <si>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</si>
  <si>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</si>
  <si>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</si>
  <si>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</si>
  <si>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</si>
  <si>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</si>
  <si>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</si>
  <si>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</si>
  <si>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</si>
  <si>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</si>
  <si>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</si>
  <si>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</si>
  <si>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</si>
  <si>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</si>
  <si>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</si>
  <si>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</si>
  <si>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</si>
  <si>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</si>
  <si>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</si>
  <si>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</si>
  <si>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</si>
  <si>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</si>
  <si>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</si>
  <si>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</si>
  <si>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</si>
  <si>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</si>
  <si>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</si>
  <si>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</si>
  <si>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</si>
  <si>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</si>
  <si>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</si>
  <si>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</si>
  <si>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</si>
  <si>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</si>
  <si>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</si>
  <si>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</si>
  <si>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</si>
  <si>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</si>
  <si>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</si>
  <si>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</si>
  <si>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</si>
  <si>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</si>
  <si>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</si>
  <si>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</si>
  <si>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</si>
  <si>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</si>
  <si>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</si>
  <si>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</si>
  <si>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</si>
  <si>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</si>
  <si>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</si>
  <si>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</si>
  <si>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</si>
  <si>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</si>
  <si>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</si>
  <si>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</si>
  <si>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</si>
  <si>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</si>
  <si>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</si>
  <si>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</si>
  <si>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</si>
  <si>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</si>
  <si>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</si>
  <si>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</si>
  <si>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</si>
  <si>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</si>
  <si>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</si>
  <si>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</si>
  <si>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</si>
  <si>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</si>
  <si>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</si>
  <si>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</si>
  <si>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</si>
  <si>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</si>
  <si>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</si>
  <si>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</si>
  <si>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</si>
  <si>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</si>
  <si>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</si>
  <si>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</si>
  <si>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</si>
  <si>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</si>
  <si>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</si>
  <si>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</si>
  <si>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</si>
  <si>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</si>
  <si>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</si>
  <si>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</si>
  <si>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</si>
  <si>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</si>
  <si>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</si>
  <si>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</si>
  <si>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</si>
  <si>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</si>
  <si>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</si>
  <si>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</si>
  <si>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</si>
  <si>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</si>
  <si>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</si>
  <si>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</si>
  <si>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</si>
  <si>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</si>
  <si>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</si>
  <si>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</si>
  <si>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</si>
  <si>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</si>
  <si>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</si>
  <si>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</si>
  <si>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</si>
  <si>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</si>
  <si>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</si>
  <si>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</si>
  <si>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</si>
  <si>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</si>
  <si>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</si>
  <si>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</si>
  <si>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</si>
  <si>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</si>
  <si>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</si>
  <si>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</si>
  <si>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</si>
  <si>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</si>
  <si>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</si>
  <si>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</si>
  <si>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</si>
  <si>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</si>
  <si>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</si>
  <si>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</si>
  <si>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</si>
  <si>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</si>
  <si>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</si>
  <si>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</si>
  <si>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</si>
  <si>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</si>
  <si>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</si>
  <si>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</si>
  <si>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</si>
  <si>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</si>
  <si>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</si>
  <si>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</si>
  <si>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</si>
  <si>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</si>
  <si>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</si>
  <si>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</si>
  <si>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</si>
  <si>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</si>
  <si>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</si>
  <si>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</si>
  <si>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</si>
  <si>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</si>
  <si>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</si>
  <si>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</si>
  <si>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</si>
  <si>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</si>
  <si>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</si>
  <si>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</si>
  <si>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</si>
  <si>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</si>
  <si>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</si>
  <si>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</si>
  <si>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</si>
  <si>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</si>
  <si>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</si>
  <si>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</si>
  <si>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</si>
  <si>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</si>
  <si>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</si>
  <si>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</si>
  <si>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</si>
  <si>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</si>
  <si>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</si>
  <si>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</si>
  <si>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</si>
  <si>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</si>
  <si>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</si>
  <si>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</si>
  <si>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</si>
  <si>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</si>
  <si>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</si>
  <si>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</si>
  <si>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</si>
  <si>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</si>
  <si>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</si>
  <si>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</si>
  <si>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</si>
  <si>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</si>
  <si>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</si>
  <si>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</si>
  <si>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</si>
  <si>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</si>
  <si>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</si>
  <si>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</si>
  <si>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</si>
  <si>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</si>
  <si>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</si>
  <si>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</si>
  <si>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</si>
  <si>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</si>
  <si>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</si>
  <si>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</si>
  <si>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</si>
  <si>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</si>
  <si>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</si>
  <si>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</si>
  <si>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</si>
  <si>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</si>
  <si>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</si>
  <si>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</si>
  <si>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</si>
  <si>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</si>
  <si>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</si>
  <si>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</si>
  <si>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</si>
  <si>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</si>
  <si>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</si>
  <si>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</si>
  <si>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</si>
  <si>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</si>
  <si>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</si>
  <si>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</si>
  <si>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</si>
  <si>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</si>
  <si>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</si>
  <si>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</si>
  <si>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</si>
  <si>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</si>
  <si>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</si>
  <si>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</si>
  <si>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</si>
  <si>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</si>
  <si>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</si>
  <si>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</si>
  <si>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</si>
  <si>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</si>
  <si>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</si>
  <si>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</si>
  <si>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</si>
  <si>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</si>
  <si>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</si>
  <si>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</si>
  <si>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</si>
  <si>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</si>
  <si>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</si>
  <si>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</si>
  <si>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</si>
  <si>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</si>
  <si>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</si>
  <si>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</si>
  <si>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</si>
  <si>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</si>
  <si>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</si>
  <si>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</si>
  <si>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</si>
  <si>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</si>
  <si>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</si>
  <si>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</si>
  <si>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</si>
  <si>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</si>
  <si>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</si>
  <si>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</si>
  <si>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</si>
  <si>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</si>
  <si>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</si>
  <si>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</si>
  <si>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</si>
  <si>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</si>
  <si>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</si>
  <si>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</si>
  <si>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</si>
  <si>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</si>
  <si>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</si>
  <si>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</si>
  <si>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</si>
  <si>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</si>
  <si>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</si>
  <si>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</si>
  <si>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</si>
  <si>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</si>
  <si>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</si>
  <si>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</si>
  <si>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</si>
  <si>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</si>
  <si>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</si>
  <si>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</si>
  <si>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</si>
  <si>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</si>
  <si>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</si>
  <si>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</si>
  <si>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</si>
  <si>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</si>
  <si>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</si>
  <si>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</si>
  <si>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</si>
  <si>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</si>
  <si>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</si>
  <si>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</si>
  <si>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</si>
  <si>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</si>
  <si>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</si>
  <si>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</si>
  <si>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</si>
  <si>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</si>
  <si>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</si>
  <si>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</si>
  <si>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</si>
  <si>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</si>
  <si>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</si>
  <si>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</si>
  <si>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</si>
  <si>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</si>
  <si>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</si>
  <si>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</si>
  <si>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</si>
  <si>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</si>
  <si>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</si>
  <si>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</si>
  <si>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</si>
  <si>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</si>
  <si>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</si>
  <si>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</si>
  <si>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</si>
  <si>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</si>
  <si>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</si>
  <si>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</si>
  <si>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</si>
  <si>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</si>
  <si>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</si>
  <si>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</si>
  <si>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</si>
  <si>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</si>
  <si>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</si>
  <si>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</si>
  <si>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</si>
  <si>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</si>
  <si>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</si>
  <si>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</si>
  <si>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</si>
  <si>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</si>
  <si>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</si>
  <si>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</si>
  <si>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</si>
  <si>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</si>
  <si>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</si>
  <si>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</si>
  <si>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</si>
  <si>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</si>
  <si>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</si>
  <si>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</si>
  <si>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</si>
  <si>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</si>
  <si>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</si>
  <si>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</si>
  <si>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</si>
  <si>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</si>
  <si>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</si>
  <si>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</si>
  <si>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</si>
  <si>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</si>
  <si>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</si>
  <si>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</si>
  <si>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</si>
  <si>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</si>
  <si>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</si>
  <si>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</si>
  <si>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</si>
  <si>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</si>
  <si>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</si>
  <si>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</si>
  <si>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</si>
  <si>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</si>
  <si>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</si>
  <si>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</si>
  <si>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</si>
  <si>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</si>
  <si>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</si>
  <si>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</si>
  <si>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</si>
  <si>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</si>
  <si>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</si>
  <si>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</si>
  <si>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</si>
  <si>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</si>
  <si>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</si>
  <si>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</si>
  <si>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</si>
  <si>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</si>
  <si>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</si>
  <si>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</si>
  <si>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</si>
  <si>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</si>
  <si>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</si>
  <si>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</si>
  <si>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</si>
  <si>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</si>
  <si>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</si>
  <si>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</si>
  <si>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</si>
  <si>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</si>
  <si>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</si>
  <si>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</si>
  <si>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</si>
  <si>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</si>
  <si>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</si>
  <si>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</si>
  <si>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</si>
  <si>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</si>
  <si>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</si>
  <si>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</si>
  <si>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</si>
  <si>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</si>
  <si>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</si>
  <si>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</si>
  <si>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</si>
  <si>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</si>
  <si>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</si>
  <si>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</si>
  <si>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</si>
  <si>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</si>
  <si>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</si>
  <si>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</si>
  <si>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</si>
  <si>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</si>
  <si>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</si>
  <si>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</si>
  <si>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</si>
  <si>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</si>
  <si>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</si>
  <si>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</si>
  <si>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</si>
  <si>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</si>
  <si>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</si>
  <si>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</si>
  <si>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</si>
  <si>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</si>
  <si>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</si>
  <si>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</si>
  <si>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</si>
  <si>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</si>
  <si>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</si>
  <si>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</si>
  <si>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</si>
  <si>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</si>
  <si>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</si>
  <si>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</si>
  <si>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</si>
  <si>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</si>
  <si>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</si>
  <si>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</si>
  <si>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</si>
  <si>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</si>
  <si>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</si>
  <si>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</si>
  <si>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</si>
  <si>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</si>
  <si>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</si>
  <si>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</si>
  <si>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</si>
  <si>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</si>
  <si>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</si>
  <si>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</si>
  <si>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</si>
  <si>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</si>
  <si>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</si>
  <si>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</si>
  <si>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</si>
  <si>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</si>
  <si>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</si>
  <si>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</si>
  <si>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</si>
  <si>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</si>
  <si>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</si>
  <si>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</si>
  <si>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</si>
  <si>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</si>
  <si>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</si>
  <si>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</si>
  <si>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</si>
  <si>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</si>
  <si>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</si>
  <si>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</si>
  <si>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</si>
  <si>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</si>
  <si>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</si>
  <si>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</si>
  <si>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</si>
  <si>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</si>
  <si>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</si>
  <si>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</si>
  <si>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</si>
  <si>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</si>
  <si>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</si>
  <si>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</si>
  <si>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</si>
  <si>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</si>
  <si>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</si>
  <si>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</si>
  <si>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</si>
  <si>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</si>
  <si>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</si>
  <si>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</si>
  <si>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</si>
  <si>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</si>
  <si>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</si>
  <si>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</si>
  <si>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</si>
  <si>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</si>
  <si>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</si>
  <si>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</si>
  <si>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</si>
  <si>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</si>
  <si>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</si>
  <si>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</si>
  <si>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</si>
  <si>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</si>
  <si>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</si>
  <si>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</si>
  <si>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</si>
  <si>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</si>
  <si>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</si>
  <si>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</si>
  <si>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</si>
  <si>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</si>
  <si>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</si>
  <si>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</si>
  <si>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</si>
  <si>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</si>
  <si>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</si>
  <si>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</si>
  <si>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</si>
  <si>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</si>
  <si>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</si>
  <si>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</si>
  <si>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</si>
  <si>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</si>
  <si>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</si>
  <si>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</si>
  <si>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</si>
  <si>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</si>
  <si>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</si>
  <si>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</si>
  <si>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</si>
  <si>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</si>
  <si>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</si>
  <si>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</si>
  <si>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</si>
  <si>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</si>
  <si>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</si>
  <si>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</si>
  <si>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</si>
  <si>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</si>
  <si>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</si>
  <si>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</si>
  <si>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</si>
  <si>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</si>
  <si>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</si>
  <si>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</si>
  <si>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</si>
  <si>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</si>
  <si>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</si>
  <si>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</si>
  <si>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</si>
  <si>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</si>
  <si>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</si>
  <si>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</si>
  <si>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</si>
  <si>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</si>
  <si>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</si>
  <si>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</si>
  <si>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</si>
  <si>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</si>
  <si>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</si>
  <si>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</si>
  <si>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</si>
  <si>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</si>
  <si>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</si>
  <si>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</si>
  <si>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</si>
  <si>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</si>
  <si>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</si>
  <si>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</si>
  <si>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</si>
  <si>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</si>
  <si>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</si>
  <si>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</si>
  <si>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</si>
  <si>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</si>
  <si>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</si>
  <si>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</si>
  <si>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</si>
  <si>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</si>
  <si>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</si>
  <si>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</si>
  <si>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</si>
  <si>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</si>
  <si>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</si>
  <si>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</si>
  <si>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</si>
  <si>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</si>
  <si>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</si>
  <si>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</si>
  <si>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</si>
  <si>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</si>
  <si>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</si>
  <si>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</si>
  <si>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</si>
  <si>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</si>
  <si>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</si>
  <si>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</si>
  <si>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</si>
  <si>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</si>
  <si>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</si>
  <si>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</si>
  <si>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</si>
  <si>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</si>
  <si>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</si>
  <si>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</si>
  <si>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</si>
  <si>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</si>
  <si>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</si>
  <si>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</si>
  <si>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</si>
  <si>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</si>
  <si>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</si>
  <si>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</si>
  <si>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</si>
  <si>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</si>
  <si>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</si>
  <si>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</si>
  <si>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</si>
  <si>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</si>
  <si>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</si>
  <si>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</si>
  <si>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</si>
  <si>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</si>
  <si>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</si>
  <si>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</si>
  <si>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</si>
  <si>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</si>
  <si>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</si>
  <si>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</si>
  <si>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</si>
  <si>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</si>
  <si>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</si>
  <si>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</si>
  <si>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</si>
  <si>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</si>
  <si>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</si>
  <si>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</si>
  <si>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</si>
  <si>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</si>
  <si>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</si>
  <si>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</si>
  <si>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</si>
  <si>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</si>
  <si>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</si>
  <si>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</si>
  <si>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</si>
  <si>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</si>
  <si>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</si>
  <si>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</si>
  <si>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</si>
  <si>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</si>
  <si>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</si>
  <si>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</si>
  <si>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</si>
  <si>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</si>
  <si>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</si>
  <si>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</si>
  <si>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</si>
  <si>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</si>
  <si>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</si>
  <si>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</si>
  <si>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</si>
  <si>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</si>
  <si>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</si>
  <si>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</si>
  <si>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</si>
  <si>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</si>
  <si>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</si>
  <si>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</si>
  <si>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</si>
  <si>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</si>
  <si>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</si>
  <si>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</si>
  <si>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</si>
  <si>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</si>
  <si>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</si>
  <si>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</si>
  <si>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</si>
  <si>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</si>
  <si>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</si>
  <si>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</si>
  <si>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</si>
  <si>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</si>
  <si>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</si>
  <si>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</si>
  <si>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</si>
  <si>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</si>
  <si>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</si>
  <si>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</si>
  <si>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</si>
  <si>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</si>
  <si>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</si>
  <si>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</si>
  <si>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</si>
  <si>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</si>
  <si>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</si>
  <si>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</si>
  <si>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</si>
  <si>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</si>
  <si>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</si>
  <si>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</si>
  <si>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</si>
  <si>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</si>
  <si>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</si>
  <si>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</si>
  <si>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</si>
  <si>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</si>
  <si>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</si>
  <si>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</si>
  <si>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</si>
  <si>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</si>
  <si>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</si>
  <si>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</si>
  <si>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</si>
  <si>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</si>
  <si>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</si>
  <si>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</si>
  <si>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</si>
  <si>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</si>
  <si>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</si>
  <si>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</si>
  <si>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</si>
  <si>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</si>
  <si>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</si>
  <si>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</si>
  <si>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</si>
  <si>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</si>
  <si>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</si>
  <si>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</si>
  <si>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</si>
  <si>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</si>
  <si>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</si>
  <si>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</si>
  <si>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</si>
  <si>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</si>
  <si>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</si>
  <si>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</si>
  <si>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</si>
  <si>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</si>
  <si>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</si>
  <si>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</si>
  <si>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</si>
  <si>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</si>
  <si>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</si>
  <si>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</si>
  <si>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</si>
  <si>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</si>
  <si>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</si>
  <si>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</si>
  <si>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</si>
  <si>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</si>
  <si>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</si>
  <si>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</si>
  <si>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</si>
  <si>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</si>
  <si>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</si>
  <si>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</si>
  <si>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</si>
  <si>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</si>
  <si>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</si>
  <si>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</si>
  <si>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</si>
  <si>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</si>
  <si>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</si>
  <si>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</si>
  <si>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</si>
  <si>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</si>
  <si>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</si>
  <si>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</si>
  <si>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</si>
  <si>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</si>
  <si>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</si>
  <si>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</si>
  <si>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</si>
  <si>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</si>
  <si>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</si>
  <si>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</si>
  <si>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</si>
  <si>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</si>
  <si>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</si>
  <si>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</si>
  <si>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</si>
  <si>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</si>
  <si>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</si>
  <si>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</si>
  <si>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</si>
  <si>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</si>
  <si>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</si>
  <si>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</si>
  <si>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</si>
  <si>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</si>
  <si>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</si>
  <si>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</si>
  <si>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</si>
  <si>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</si>
  <si>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</si>
  <si>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</si>
  <si>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</si>
  <si>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</si>
  <si>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</si>
  <si>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</si>
  <si>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</si>
  <si>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</si>
  <si>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</si>
  <si>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</si>
  <si>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</si>
  <si>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</si>
  <si>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</si>
  <si>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</si>
  <si>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</si>
  <si>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</si>
  <si>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</si>
  <si>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</si>
  <si>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</si>
  <si>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</si>
  <si>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</si>
  <si>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</si>
  <si>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</si>
  <si>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</si>
  <si>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</si>
  <si>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</si>
  <si>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</si>
  <si>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</si>
  <si>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</si>
  <si>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</si>
  <si>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</si>
  <si>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</si>
  <si>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</si>
  <si>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</si>
  <si>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</si>
  <si>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</si>
  <si>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</si>
  <si>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</si>
  <si>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</si>
  <si>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</si>
  <si>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</si>
  <si>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</si>
  <si>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</si>
  <si>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</si>
  <si>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</si>
  <si>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</si>
  <si>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</si>
  <si>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</si>
  <si>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</si>
  <si>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</si>
  <si>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</si>
  <si>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</si>
  <si>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</si>
  <si>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</si>
  <si>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</si>
  <si>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</si>
  <si>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</si>
  <si>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</si>
  <si>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</si>
  <si>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</si>
  <si>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</si>
  <si>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</si>
  <si>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</si>
  <si>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</si>
  <si>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</si>
  <si>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</si>
  <si>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</si>
  <si>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</si>
  <si>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</si>
  <si>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</si>
  <si>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</si>
  <si>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</si>
  <si>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</si>
  <si>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</si>
  <si>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</si>
  <si>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</si>
  <si>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</si>
  <si>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</si>
  <si>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</si>
  <si>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</si>
  <si>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</si>
  <si>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</si>
  <si>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</si>
  <si>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</si>
  <si>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</si>
  <si>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</si>
  <si>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</si>
  <si>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</si>
  <si>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</si>
  <si>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</si>
  <si>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</si>
  <si>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</si>
  <si>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</si>
  <si>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</si>
  <si>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</si>
  <si>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</si>
  <si>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</si>
  <si>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</si>
  <si>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</si>
  <si>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</si>
  <si>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</si>
  <si>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</si>
  <si>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</si>
  <si>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</si>
  <si>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</si>
  <si>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</si>
  <si>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</si>
  <si>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</si>
  <si>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</si>
  <si>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</si>
  <si>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</si>
  <si>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</si>
  <si>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</si>
  <si>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</si>
  <si>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</si>
  <si>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</si>
  <si>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</si>
  <si>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</si>
  <si>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</si>
  <si>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</si>
  <si>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</si>
  <si>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</si>
  <si>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</si>
  <si>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</si>
  <si>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</si>
  <si>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</si>
  <si>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</si>
  <si>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</si>
  <si>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</si>
  <si>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</si>
  <si>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</si>
  <si>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</si>
  <si>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</si>
  <si>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</si>
  <si>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</si>
  <si>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</si>
  <si>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</si>
  <si>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</si>
  <si>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</si>
  <si>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</si>
  <si>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</si>
  <si>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</si>
  <si>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</si>
  <si>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</si>
  <si>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</si>
  <si>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</si>
  <si>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</si>
  <si>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</si>
  <si>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</si>
  <si>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</si>
  <si>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</si>
  <si>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</si>
  <si>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</si>
  <si>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</si>
  <si>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</si>
  <si>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</si>
  <si>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</si>
  <si>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</si>
  <si>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</si>
  <si>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</si>
  <si>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</si>
  <si>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</si>
  <si>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</si>
  <si>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</si>
  <si>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</si>
  <si>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</si>
  <si>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</si>
  <si>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</si>
  <si>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</si>
  <si>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</si>
  <si>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</si>
  <si>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</si>
  <si>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</si>
  <si>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</si>
  <si>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</si>
  <si>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</si>
  <si>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</si>
  <si>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</si>
  <si>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</si>
  <si>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</si>
  <si>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</si>
  <si>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</si>
  <si>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</si>
  <si>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</si>
  <si>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</si>
  <si>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</si>
  <si>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</si>
  <si>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</si>
  <si>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</si>
  <si>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</si>
  <si>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</si>
  <si>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</si>
  <si>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</si>
  <si>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</si>
  <si>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</si>
  <si>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</si>
  <si>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</si>
  <si>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</si>
  <si>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</si>
  <si>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</si>
  <si>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</si>
  <si>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</si>
  <si>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</si>
  <si>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</si>
  <si>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</si>
  <si>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</si>
  <si>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</si>
  <si>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</si>
  <si>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</si>
  <si>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</si>
  <si>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</si>
  <si>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</si>
  <si>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</si>
  <si>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</si>
  <si>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</si>
  <si>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</si>
  <si>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</si>
  <si>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</si>
  <si>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</si>
  <si>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</si>
  <si>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</si>
  <si>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</si>
  <si>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</si>
  <si>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</si>
  <si>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</si>
  <si>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</si>
  <si>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</si>
  <si>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</si>
  <si>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</si>
  <si>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</si>
  <si>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</si>
  <si>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</si>
  <si>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</si>
  <si>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</si>
  <si>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</si>
  <si>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</si>
  <si>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</si>
  <si>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</si>
  <si>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</si>
  <si>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</si>
  <si>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</si>
  <si>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</si>
  <si>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</si>
  <si>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</si>
  <si>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</si>
  <si>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</si>
  <si>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</si>
  <si>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</si>
  <si>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</si>
  <si>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</si>
  <si>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</si>
  <si>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</si>
  <si>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</si>
  <si>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</si>
  <si>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</si>
  <si>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</si>
  <si>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</si>
  <si>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</si>
  <si>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</si>
  <si>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</si>
  <si>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</si>
  <si>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</si>
  <si>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</si>
  <si>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</si>
  <si>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</si>
  <si>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</si>
  <si>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</si>
  <si>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</si>
  <si>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</si>
  <si>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</si>
  <si>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</si>
  <si>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</si>
  <si>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</si>
  <si>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</si>
  <si>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</si>
  <si>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</si>
  <si>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</si>
  <si>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</si>
  <si>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</si>
  <si>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</si>
  <si>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</si>
  <si>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</si>
  <si>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</si>
  <si>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</si>
  <si>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</si>
  <si>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</si>
  <si>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</si>
  <si>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</si>
  <si>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</si>
  <si>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</si>
  <si>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</si>
  <si>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</si>
  <si>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</si>
  <si>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</si>
  <si>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</si>
  <si>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</si>
  <si>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</si>
  <si>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</si>
  <si>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</si>
  <si>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</si>
  <si>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</si>
  <si>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</si>
  <si>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</si>
  <si>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</si>
  <si>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</si>
  <si>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</si>
  <si>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</si>
  <si>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</si>
  <si>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</si>
  <si>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</si>
  <si>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</si>
  <si>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</si>
  <si>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</si>
  <si>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</si>
  <si>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</si>
  <si>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</si>
  <si>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</si>
  <si>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</si>
  <si>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</si>
  <si>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</si>
  <si>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</si>
  <si>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</si>
  <si>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</si>
  <si>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</si>
  <si>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</si>
  <si>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</si>
  <si>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</si>
  <si>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</si>
  <si>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</si>
  <si>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</si>
  <si>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</si>
  <si>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</si>
  <si>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</si>
  <si>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</si>
  <si>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</si>
  <si>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</si>
  <si>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</si>
  <si>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</si>
  <si>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</si>
  <si>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</si>
  <si>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</si>
  <si>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</si>
  <si>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</si>
  <si>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</si>
  <si>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</si>
  <si>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</si>
  <si>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</si>
  <si>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</si>
  <si>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</si>
  <si>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</si>
  <si>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</si>
  <si>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</si>
  <si>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</si>
  <si>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</si>
  <si>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</si>
  <si>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</si>
  <si>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</si>
  <si>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</si>
  <si>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</si>
  <si>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</si>
  <si>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</si>
  <si>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</si>
  <si>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</si>
  <si>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</si>
  <si>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</si>
  <si>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</si>
  <si>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</si>
  <si>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</si>
  <si>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</si>
  <si>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</si>
  <si>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</si>
  <si>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</si>
  <si>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</si>
  <si>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</si>
  <si>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</si>
  <si>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</si>
  <si>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</si>
  <si>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</si>
  <si>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</si>
  <si>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</si>
  <si>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</si>
  <si>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</si>
  <si>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</si>
  <si>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</si>
  <si>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</si>
  <si>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</si>
  <si>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</si>
  <si>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</si>
  <si>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</si>
  <si>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</si>
  <si>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</si>
  <si>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</si>
  <si>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</si>
  <si>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</si>
  <si>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</si>
  <si>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</si>
  <si>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</si>
  <si>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</si>
  <si>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</si>
  <si>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</si>
  <si>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</si>
  <si>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</si>
  <si>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</si>
  <si>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</si>
  <si>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</si>
  <si>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</si>
  <si>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</si>
  <si>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</si>
  <si>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</si>
  <si>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</si>
  <si>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</si>
  <si>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</si>
  <si>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</si>
  <si>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</si>
  <si>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</si>
  <si>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</si>
  <si>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</si>
  <si>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</si>
  <si>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</si>
  <si>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</si>
  <si>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</si>
  <si>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</si>
  <si>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</si>
  <si>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</si>
  <si>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</si>
  <si>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</si>
  <si>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</si>
  <si>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</si>
  <si>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</si>
  <si>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</si>
  <si>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</si>
  <si>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</si>
  <si>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</si>
  <si>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</si>
  <si>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</si>
  <si>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</si>
  <si>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</si>
  <si>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</si>
  <si>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</si>
  <si>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</si>
  <si>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</si>
  <si>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</si>
  <si>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</si>
  <si>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</si>
  <si>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</si>
  <si>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</si>
  <si>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</si>
  <si>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</si>
  <si>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</si>
  <si>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</si>
  <si>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</si>
  <si>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</si>
  <si>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</si>
  <si>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</si>
  <si>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</si>
  <si>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</si>
  <si>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</si>
  <si>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</si>
  <si>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</si>
  <si>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</si>
  <si>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</si>
  <si>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</si>
  <si>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</si>
  <si>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</si>
  <si>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</si>
  <si>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</si>
  <si>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</si>
  <si>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</si>
  <si>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</si>
  <si>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</si>
  <si>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</si>
  <si>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</si>
  <si>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</si>
  <si>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</si>
  <si>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</si>
  <si>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</si>
  <si>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</si>
  <si>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</si>
  <si>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</si>
  <si>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</si>
  <si>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</si>
  <si>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</si>
  <si>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</si>
  <si>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</si>
  <si>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</si>
  <si>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</si>
  <si>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</si>
  <si>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</si>
  <si>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</si>
  <si>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</si>
  <si>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</si>
  <si>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</si>
  <si>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</si>
  <si>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</si>
  <si>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</si>
  <si>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</si>
  <si>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</si>
  <si>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</si>
  <si>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</si>
  <si>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</si>
  <si>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</si>
  <si>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</si>
  <si>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</si>
  <si>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</si>
  <si>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</si>
  <si>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</si>
  <si>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</si>
  <si>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</si>
  <si>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</si>
  <si>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</si>
  <si>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</si>
  <si>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</si>
  <si>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</si>
  <si>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</si>
  <si>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</si>
  <si>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</si>
  <si>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</si>
  <si>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</si>
  <si>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</si>
  <si>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</si>
  <si>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</si>
  <si>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</si>
  <si>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</si>
  <si>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</si>
  <si>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</si>
  <si>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</si>
  <si>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</si>
  <si>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</si>
  <si>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</si>
  <si>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</si>
  <si>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</si>
  <si>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</si>
  <si>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</si>
  <si>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</si>
  <si>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</si>
  <si>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</si>
  <si>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</si>
  <si>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</si>
  <si>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</si>
  <si>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</si>
  <si>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</si>
  <si>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</si>
  <si>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</si>
  <si>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</si>
  <si>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</si>
  <si>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</si>
  <si>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</si>
  <si>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</si>
  <si>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</si>
  <si>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</si>
  <si>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</si>
  <si>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</si>
  <si>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</si>
  <si>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</si>
  <si>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</si>
  <si>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</si>
  <si>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</si>
  <si>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</si>
  <si>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</si>
  <si>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</si>
  <si>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</si>
  <si>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</si>
  <si>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</si>
  <si>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</si>
  <si>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</si>
  <si>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</si>
  <si>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</si>
  <si>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</si>
  <si>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</si>
  <si>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</si>
  <si>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</si>
  <si>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</si>
  <si>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</si>
  <si>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</si>
  <si>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</si>
  <si>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</si>
  <si>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</si>
  <si>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</si>
  <si>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</si>
  <si>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</si>
  <si>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</si>
  <si>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</si>
  <si>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</si>
  <si>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</si>
  <si>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</si>
  <si>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</si>
  <si>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</si>
  <si>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</si>
  <si>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</si>
  <si>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</si>
  <si>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</si>
  <si>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</si>
  <si>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</si>
  <si>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</si>
  <si>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</si>
  <si>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</si>
  <si>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</si>
  <si>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</si>
  <si>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</si>
  <si>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</si>
  <si>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</si>
  <si>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</si>
  <si>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</si>
  <si>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</si>
  <si>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</si>
  <si>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</si>
  <si>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</si>
  <si>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</si>
  <si>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</si>
  <si>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</si>
  <si>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</si>
  <si>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</si>
  <si>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</si>
  <si>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</si>
  <si>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</si>
  <si>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</si>
  <si>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</si>
  <si>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</si>
  <si>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</si>
  <si>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</si>
  <si>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</si>
  <si>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</si>
  <si>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</si>
  <si>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</si>
  <si>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</si>
  <si>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</si>
  <si>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</si>
  <si>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</si>
  <si>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</si>
  <si>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</si>
  <si>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</si>
  <si>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</si>
  <si>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</si>
  <si>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</si>
  <si>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</si>
  <si>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</si>
  <si>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</si>
  <si>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</si>
  <si>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</si>
  <si>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</si>
  <si>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</si>
  <si>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</si>
  <si>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</si>
  <si>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</si>
  <si>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</si>
  <si>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</si>
  <si>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</si>
  <si>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</si>
  <si>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</si>
  <si>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</si>
  <si>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</si>
  <si>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</si>
  <si>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</si>
  <si>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</si>
  <si>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</si>
  <si>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</si>
  <si>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</si>
  <si>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</si>
  <si>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</si>
  <si>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</si>
  <si>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</si>
  <si>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</si>
  <si>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</si>
  <si>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</si>
  <si>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</si>
  <si>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</si>
  <si>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</si>
  <si>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</si>
  <si>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</si>
  <si>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</si>
  <si>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</si>
  <si>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</si>
  <si>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</si>
  <si>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</si>
  <si>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</si>
  <si>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</si>
  <si>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</si>
  <si>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</si>
  <si>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</si>
  <si>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</si>
  <si>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</si>
  <si>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</si>
  <si>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</si>
  <si>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</si>
  <si>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</si>
  <si>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</si>
  <si>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</si>
  <si>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</si>
  <si>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</si>
  <si>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</si>
  <si>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</si>
  <si>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</si>
  <si>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</si>
  <si>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</si>
  <si>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</si>
  <si>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</si>
  <si>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</si>
  <si>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</si>
  <si>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</si>
  <si>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</si>
  <si>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</si>
  <si>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</si>
  <si>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</si>
  <si>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</si>
  <si>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</si>
  <si>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</si>
  <si>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</si>
  <si>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</si>
  <si>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</si>
  <si>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</si>
  <si>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</si>
  <si>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</si>
  <si>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</si>
  <si>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</si>
  <si>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</si>
  <si>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</si>
  <si>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</si>
  <si>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</si>
  <si>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</si>
  <si>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</si>
  <si>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</si>
  <si>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</si>
  <si>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</si>
  <si>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</si>
  <si>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</si>
  <si>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</si>
  <si>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</si>
  <si>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</si>
  <si>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</si>
  <si>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</si>
  <si>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</si>
  <si>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</si>
  <si>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</si>
  <si>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</si>
  <si>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</si>
  <si>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</si>
  <si>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</si>
  <si>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</si>
  <si>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</si>
  <si>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</si>
  <si>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</si>
  <si>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</si>
  <si>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</si>
  <si>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</si>
  <si>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</si>
  <si>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</si>
  <si>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</si>
  <si>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</si>
  <si>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</si>
  <si>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</si>
  <si>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</si>
  <si>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</si>
  <si>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</si>
  <si>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</si>
  <si>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</si>
  <si>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</si>
  <si>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</si>
  <si>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</si>
  <si>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</si>
  <si>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</si>
  <si>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</si>
  <si>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</si>
  <si>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</si>
  <si>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</si>
  <si>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</si>
  <si>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</si>
  <si>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</si>
  <si>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</si>
  <si>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</si>
  <si>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</si>
  <si>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</si>
  <si>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</si>
  <si>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</si>
  <si>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</si>
  <si>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</si>
  <si>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</si>
  <si>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</si>
  <si>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</si>
  <si>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</si>
  <si>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</si>
  <si>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</si>
  <si>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</si>
  <si>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</si>
  <si>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</si>
  <si>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</si>
  <si>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</si>
  <si>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</si>
  <si>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</si>
  <si>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</si>
  <si>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</si>
  <si>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</si>
  <si>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</si>
  <si>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</si>
  <si>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</si>
  <si>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</si>
  <si>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</si>
  <si>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</si>
  <si>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</si>
  <si>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</si>
  <si>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</si>
  <si>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</si>
  <si>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</si>
  <si>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</si>
  <si>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</si>
  <si>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</si>
  <si>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</si>
  <si>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</si>
  <si>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</si>
  <si>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</si>
  <si>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</si>
  <si>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</si>
  <si>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</si>
  <si>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</si>
  <si>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</si>
  <si>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</si>
  <si>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</si>
  <si>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</si>
  <si>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</si>
  <si>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</si>
  <si>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</si>
  <si>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</si>
  <si>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</si>
  <si>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</si>
  <si>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</si>
  <si>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</si>
  <si>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</si>
  <si>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</si>
  <si>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</si>
  <si>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</si>
  <si>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</si>
  <si>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</si>
  <si>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</si>
  <si>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</si>
  <si>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</si>
  <si>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</si>
  <si>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</si>
  <si>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</si>
  <si>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</si>
  <si>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</si>
  <si>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</si>
  <si>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</si>
  <si>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</si>
  <si>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</si>
  <si>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</si>
  <si>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</si>
  <si>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</si>
  <si>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</si>
  <si>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</si>
  <si>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</si>
  <si>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</si>
  <si>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</si>
  <si>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</si>
  <si>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</si>
  <si>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</si>
  <si>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</si>
  <si>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</si>
  <si>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</si>
  <si>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</si>
  <si>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</si>
  <si>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</si>
  <si>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</si>
  <si>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</si>
  <si>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</si>
  <si>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</si>
  <si>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</si>
  <si>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</si>
  <si>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</si>
  <si>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</si>
  <si>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</si>
  <si>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</si>
  <si>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</si>
  <si>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</si>
  <si>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</si>
  <si>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</si>
  <si>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</si>
  <si>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</si>
  <si>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</si>
  <si>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</si>
  <si>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</si>
  <si>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</si>
  <si>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</si>
  <si>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</si>
  <si>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</si>
  <si>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</si>
  <si>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</si>
  <si>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</si>
  <si>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</si>
  <si>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</si>
  <si>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</si>
  <si>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</si>
  <si>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</si>
  <si>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</si>
  <si>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</si>
  <si>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</si>
  <si>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</si>
  <si>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</si>
  <si>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</si>
  <si>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</si>
  <si>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</si>
  <si>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</si>
  <si>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</si>
  <si>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</si>
  <si>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</si>
  <si>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</si>
  <si>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</si>
  <si>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</si>
  <si>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</si>
  <si>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</si>
  <si>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</si>
  <si>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</si>
  <si>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</si>
  <si>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</si>
  <si>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</si>
  <si>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</si>
  <si>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</si>
  <si>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</si>
  <si>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</si>
  <si>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</si>
  <si>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</si>
  <si>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</si>
  <si>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</si>
  <si>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</si>
  <si>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</si>
  <si>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</si>
  <si>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</si>
  <si>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</si>
  <si>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</si>
  <si>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</si>
  <si>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</si>
  <si>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</si>
  <si>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</si>
  <si>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</si>
  <si>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</si>
  <si>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</si>
  <si>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</si>
  <si>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</si>
  <si>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</si>
  <si>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</si>
  <si>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</si>
  <si>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</si>
  <si>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</si>
  <si>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</si>
  <si>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</si>
  <si>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</si>
  <si>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</si>
  <si>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</si>
  <si>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</si>
  <si>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</si>
  <si>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</si>
  <si>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</si>
  <si>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</si>
  <si>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</si>
  <si>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</si>
  <si>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</si>
  <si>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</si>
  <si>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</si>
  <si>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</si>
  <si>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</si>
  <si>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</si>
  <si>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</si>
  <si>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</si>
  <si>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</si>
  <si>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</si>
  <si>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</si>
  <si>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</si>
  <si>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</si>
  <si>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</si>
  <si>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</si>
  <si>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</si>
  <si>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</si>
  <si>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</si>
  <si>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</si>
  <si>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</si>
  <si>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</si>
  <si>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</si>
  <si>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</si>
  <si>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</si>
  <si>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</si>
  <si>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</si>
  <si>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</si>
  <si>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</si>
  <si>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</si>
  <si>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</si>
  <si>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</si>
  <si>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</si>
  <si>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</si>
  <si>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</si>
  <si>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</si>
  <si>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</si>
  <si>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</si>
  <si>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</si>
  <si>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</si>
  <si>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</si>
  <si>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</si>
  <si>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</si>
  <si>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</si>
  <si>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</si>
  <si>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</si>
  <si>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</si>
  <si>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</si>
  <si>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</si>
  <si>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</si>
  <si>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</si>
  <si>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</si>
  <si>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</si>
  <si>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</si>
  <si>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</si>
  <si>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</si>
  <si>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</si>
  <si>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</si>
  <si>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</si>
  <si>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</si>
  <si>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</si>
  <si>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</si>
  <si>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</si>
  <si>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</si>
  <si>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</si>
  <si>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</si>
  <si>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</si>
  <si>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</si>
  <si>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</si>
  <si>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</si>
  <si>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</si>
  <si>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</si>
  <si>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</si>
  <si>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</si>
  <si>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</si>
  <si>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</si>
  <si>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</si>
  <si>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</si>
  <si>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</si>
  <si>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</si>
  <si>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</si>
  <si>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</si>
  <si>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</si>
  <si>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</si>
  <si>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</si>
  <si>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</si>
  <si>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</si>
  <si>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</si>
  <si>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</si>
  <si>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</si>
  <si>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</si>
  <si>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</si>
  <si>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</si>
  <si>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</si>
  <si>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</si>
  <si>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</si>
  <si>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</si>
  <si>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</si>
  <si>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</si>
  <si>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</si>
  <si>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</si>
  <si>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</si>
  <si>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</si>
  <si>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</si>
  <si>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</si>
  <si>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</si>
  <si>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</si>
  <si>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</si>
  <si>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</si>
  <si>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</si>
  <si>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</si>
  <si>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</si>
  <si>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</si>
  <si>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</si>
  <si>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</si>
  <si>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</si>
  <si>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</si>
  <si>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</si>
  <si>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</si>
  <si>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</si>
  <si>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</si>
  <si>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</si>
  <si>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</si>
  <si>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</si>
  <si>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</si>
  <si>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</si>
  <si>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</si>
  <si>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</si>
  <si>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</si>
  <si>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</si>
  <si>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</si>
  <si>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</si>
  <si>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</si>
  <si>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</si>
  <si>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</si>
  <si>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</si>
  <si>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</si>
  <si>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</si>
  <si>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</si>
  <si>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</si>
  <si>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</si>
  <si>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</si>
  <si>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</si>
  <si>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</si>
  <si>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</si>
  <si>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</si>
  <si>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</si>
  <si>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</si>
  <si>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</si>
  <si>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</si>
  <si>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</si>
  <si>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</si>
  <si>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</si>
  <si>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</si>
  <si>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</si>
  <si>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</si>
  <si>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</si>
  <si>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</si>
  <si>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</si>
  <si>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</si>
  <si>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</si>
  <si>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</si>
  <si>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</si>
  <si>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</si>
  <si>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</si>
  <si>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</si>
  <si>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</si>
  <si>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</si>
  <si>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</si>
  <si>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</si>
  <si>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</si>
  <si>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</si>
  <si>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</si>
  <si>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</si>
  <si>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</si>
  <si>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</si>
  <si>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</si>
  <si>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</si>
  <si>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</si>
  <si>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</si>
  <si>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</si>
  <si>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</si>
  <si>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</si>
  <si>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</si>
  <si>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</si>
  <si>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</si>
  <si>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</si>
  <si>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</si>
  <si>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</si>
  <si>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</si>
  <si>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</si>
  <si>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</si>
  <si>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</si>
  <si>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</si>
  <si>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</si>
  <si>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</si>
  <si>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</si>
  <si>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</si>
  <si>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</si>
  <si>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</si>
  <si>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</si>
  <si>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</si>
  <si>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</si>
  <si>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</si>
  <si>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</si>
  <si>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</si>
  <si>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</si>
  <si>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</si>
  <si>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</si>
  <si>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</si>
  <si>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</si>
  <si>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</si>
  <si>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</si>
  <si>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</si>
  <si>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</si>
  <si>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</si>
  <si>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</si>
  <si>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</si>
  <si>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</si>
  <si>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</si>
  <si>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</si>
  <si>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</si>
  <si>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</si>
  <si>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</si>
  <si>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</si>
  <si>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</si>
  <si>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</si>
  <si>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</si>
  <si>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</si>
  <si>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</si>
  <si>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</si>
  <si>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</si>
  <si>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</si>
  <si>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</si>
  <si>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</si>
  <si>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</si>
  <si>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</si>
  <si>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</si>
  <si>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</si>
  <si>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</si>
  <si>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</si>
  <si>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</si>
  <si>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</si>
  <si>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</si>
  <si>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</si>
  <si>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</si>
  <si>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</si>
  <si>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</si>
  <si>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</si>
  <si>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</si>
  <si>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</si>
  <si>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</si>
  <si>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</si>
  <si>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</si>
  <si>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</si>
  <si>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</si>
  <si>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</si>
  <si>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</si>
  <si>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</si>
  <si>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</si>
  <si>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</si>
  <si>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</si>
  <si>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</si>
  <si>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</si>
  <si>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</si>
  <si>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</si>
  <si>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</si>
  <si>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</si>
  <si>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</si>
  <si>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</si>
  <si>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</si>
  <si>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</si>
  <si>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</si>
  <si>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</si>
  <si>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</si>
  <si>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</si>
  <si>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</si>
  <si>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</si>
  <si>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</si>
  <si>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</si>
  <si>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</si>
  <si>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</si>
  <si>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</si>
  <si>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</si>
  <si>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</si>
  <si>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</si>
  <si>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</si>
  <si>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</si>
  <si>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</si>
  <si>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</si>
  <si>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</si>
  <si>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</si>
  <si>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</si>
  <si>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</si>
  <si>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</si>
  <si>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</si>
  <si>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</si>
  <si>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</si>
  <si>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</si>
  <si>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</si>
  <si>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</si>
  <si>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</si>
  <si>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</si>
  <si>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</si>
  <si>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</si>
  <si>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</si>
  <si>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</si>
  <si>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</si>
  <si>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</si>
  <si>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</si>
  <si>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</si>
  <si>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</si>
  <si>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</si>
  <si>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</si>
  <si>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</si>
  <si>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</si>
  <si>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</si>
  <si>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</si>
  <si>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</si>
  <si>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</si>
  <si>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</si>
  <si>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</si>
  <si>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</si>
  <si>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</si>
  <si>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</si>
  <si>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</si>
  <si>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</si>
  <si>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</si>
  <si>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</si>
  <si>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</si>
  <si>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</si>
  <si>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</si>
  <si>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</si>
  <si>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</si>
  <si>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</si>
  <si>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</si>
  <si>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</si>
  <si>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</si>
  <si>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</si>
  <si>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</si>
  <si>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</si>
  <si>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</si>
  <si>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</si>
  <si>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</si>
  <si>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</si>
  <si>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</si>
  <si>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</si>
  <si>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</si>
  <si>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</si>
  <si>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</si>
  <si>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</si>
  <si>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</si>
  <si>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</si>
  <si>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</si>
  <si>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</si>
  <si>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</si>
  <si>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</si>
  <si>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</si>
  <si>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</si>
  <si>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</si>
  <si>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</si>
  <si>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</si>
  <si>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</si>
  <si>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</si>
  <si>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</si>
  <si>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</si>
  <si>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</si>
  <si>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</si>
  <si>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</si>
  <si>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</si>
  <si>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</si>
  <si>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</si>
  <si>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</si>
  <si>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</si>
  <si>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</si>
  <si>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</si>
  <si>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</si>
  <si>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</si>
  <si>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</si>
  <si>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</si>
  <si>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</si>
  <si>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</si>
  <si>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</si>
  <si>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</si>
  <si>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</si>
  <si>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</si>
  <si>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</si>
  <si>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</si>
  <si>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</si>
  <si>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</si>
  <si>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</si>
  <si>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</si>
  <si>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</si>
  <si>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</si>
  <si>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</si>
  <si>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</si>
  <si>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</si>
  <si>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</si>
  <si>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</si>
  <si>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</si>
  <si>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</si>
  <si>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</si>
  <si>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</si>
  <si>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</si>
  <si>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</si>
  <si>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</si>
  <si>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</si>
  <si>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</si>
  <si>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</si>
  <si>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</si>
  <si>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</si>
  <si>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</si>
  <si>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</si>
  <si>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</si>
  <si>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</si>
  <si>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</si>
  <si>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</si>
  <si>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</si>
  <si>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</si>
  <si>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</si>
  <si>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</si>
  <si>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</si>
  <si>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</si>
  <si>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</si>
  <si>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</si>
  <si>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</si>
  <si>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</si>
  <si>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</si>
  <si>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</si>
  <si>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</si>
  <si>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</si>
  <si>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</si>
  <si>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</si>
  <si>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</si>
  <si>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</si>
  <si>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</si>
  <si>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</si>
  <si>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</si>
  <si>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</si>
  <si>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</si>
  <si>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</si>
  <si>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</si>
  <si>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</si>
  <si>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</si>
  <si>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</si>
  <si>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</si>
  <si>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</si>
  <si>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</si>
  <si>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</si>
  <si>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</si>
  <si>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</si>
  <si>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</si>
  <si>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</si>
  <si>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</si>
  <si>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</si>
  <si>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</si>
  <si>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</si>
  <si>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</si>
  <si>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</si>
  <si>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</si>
  <si>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</si>
  <si>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</si>
  <si>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</si>
  <si>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</si>
  <si>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</si>
  <si>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</si>
  <si>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</si>
  <si>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</si>
  <si>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</si>
  <si>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</si>
  <si>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</si>
  <si>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</si>
  <si>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</si>
  <si>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</si>
  <si>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</si>
  <si>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</si>
  <si>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</si>
  <si>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</si>
  <si>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</si>
  <si>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</si>
  <si>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</si>
  <si>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</si>
  <si>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</si>
  <si>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</si>
  <si>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</si>
  <si>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</si>
  <si>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</si>
  <si>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</si>
  <si>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</si>
  <si>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</si>
  <si>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</si>
  <si>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</si>
  <si>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</si>
  <si>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</si>
  <si>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</si>
  <si>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</si>
  <si>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</si>
  <si>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</si>
  <si>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</si>
  <si>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</si>
  <si>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</si>
  <si>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</si>
  <si>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</si>
  <si>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</si>
  <si>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</si>
  <si>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</si>
  <si>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</si>
  <si>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</si>
  <si>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</si>
  <si>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</si>
  <si>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</si>
  <si>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</si>
  <si>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</si>
  <si>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</si>
  <si>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</si>
  <si>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</si>
  <si>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</si>
  <si>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</si>
  <si>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</si>
  <si>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</si>
  <si>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</si>
  <si>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</si>
  <si>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</si>
  <si>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</si>
  <si>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</si>
  <si>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</si>
  <si>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</si>
  <si>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</si>
  <si>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</si>
  <si>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</si>
  <si>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</si>
  <si>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</si>
  <si>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</si>
  <si>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</si>
  <si>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</si>
  <si>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</si>
  <si>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</si>
  <si>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</si>
  <si>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</si>
  <si>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</si>
  <si>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</si>
  <si>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</si>
  <si>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</si>
  <si>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</si>
  <si>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</si>
  <si>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</si>
  <si>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</si>
  <si>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</si>
  <si>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</si>
  <si>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</si>
  <si>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</si>
  <si>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</si>
  <si>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</si>
  <si>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</si>
  <si>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</si>
  <si>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</si>
  <si>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</si>
  <si>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</si>
  <si>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</si>
  <si>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</si>
  <si>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</si>
  <si>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</si>
  <si>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</si>
  <si>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</si>
  <si>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</si>
  <si>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</si>
  <si>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</si>
  <si>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</si>
  <si>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</si>
  <si>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</si>
  <si>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</si>
  <si>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</si>
  <si>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</si>
  <si>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</si>
  <si>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</si>
  <si>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</si>
  <si>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</si>
  <si>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</si>
  <si>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</si>
  <si>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</si>
  <si>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</si>
  <si>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</si>
  <si>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</si>
  <si>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</si>
  <si>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</si>
  <si>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</si>
  <si>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</si>
  <si>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</si>
  <si>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</si>
  <si>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</si>
  <si>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</si>
  <si>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</si>
  <si>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</si>
  <si>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</si>
  <si>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</si>
  <si>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</si>
  <si>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</si>
  <si>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</si>
  <si>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</si>
  <si>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</si>
  <si>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</si>
  <si>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</si>
  <si>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</si>
  <si>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</si>
  <si>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</si>
  <si>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</si>
  <si>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</si>
  <si>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</si>
  <si>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</si>
  <si>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</si>
  <si>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</si>
  <si>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</si>
  <si>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</si>
  <si>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</si>
  <si>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</si>
  <si>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</si>
  <si>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</si>
  <si>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</si>
  <si>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</si>
  <si>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</si>
  <si>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</si>
  <si>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</si>
  <si>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</si>
  <si>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</si>
  <si>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</si>
  <si>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</si>
  <si>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</si>
  <si>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</si>
  <si>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</si>
  <si>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</si>
  <si>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</si>
  <si>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</si>
  <si>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</si>
  <si>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</si>
  <si>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</si>
  <si>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</si>
  <si>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</si>
  <si>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</si>
  <si>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</si>
  <si>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</si>
  <si>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</si>
  <si>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</si>
  <si>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</si>
  <si>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</si>
  <si>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</si>
  <si>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</si>
  <si>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</si>
  <si>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</si>
  <si>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</si>
  <si>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</si>
  <si>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</si>
  <si>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</si>
  <si>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</si>
  <si>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</si>
  <si>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</si>
  <si>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</si>
  <si>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</si>
  <si>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</si>
  <si>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</si>
  <si>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</si>
  <si>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</si>
  <si>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</si>
  <si>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</si>
  <si>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</si>
  <si>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</si>
  <si>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</si>
  <si>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</si>
  <si>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</si>
  <si>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</si>
  <si>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</si>
  <si>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</si>
  <si>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</si>
  <si>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</si>
  <si>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</si>
  <si>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</si>
  <si>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</si>
  <si>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</si>
  <si>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</si>
  <si>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</si>
  <si>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</si>
  <si>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</si>
  <si>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</si>
  <si>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</si>
  <si>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</si>
  <si>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</si>
  <si>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</si>
  <si>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</si>
  <si>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</si>
  <si>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</si>
  <si>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</si>
  <si>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</si>
  <si>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</si>
  <si>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</si>
  <si>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</si>
  <si>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</si>
  <si>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</si>
  <si>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</si>
  <si>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</si>
  <si>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</si>
  <si>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</si>
  <si>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</si>
  <si>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</si>
  <si>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</si>
  <si>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</si>
  <si>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</si>
  <si>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</si>
  <si>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</si>
  <si>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</si>
  <si>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</si>
  <si>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</si>
  <si>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</si>
  <si>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</si>
  <si>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</si>
  <si>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</si>
  <si>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</si>
  <si>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</si>
  <si>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</si>
  <si>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</si>
  <si>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</si>
  <si>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</si>
  <si>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</si>
  <si>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</si>
  <si>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</si>
  <si>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</si>
  <si>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</si>
  <si>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</si>
  <si>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</si>
  <si>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</si>
  <si>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</si>
  <si>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</si>
  <si>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</si>
  <si>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</si>
  <si>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</si>
  <si>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</si>
  <si>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</si>
  <si>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</si>
  <si>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</si>
  <si>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</si>
  <si>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</si>
  <si>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</si>
  <si>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</si>
  <si>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</si>
  <si>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</si>
  <si>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</si>
  <si>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</si>
  <si>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</si>
  <si>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</si>
  <si>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</si>
  <si>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</si>
  <si>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</si>
  <si>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</si>
  <si>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</si>
  <si>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</si>
  <si>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</si>
  <si>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</si>
  <si>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</si>
  <si>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</si>
  <si>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</si>
  <si>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</si>
  <si>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</si>
  <si>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</si>
  <si>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</si>
  <si>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</si>
  <si>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</si>
  <si>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</si>
  <si>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</si>
  <si>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</si>
  <si>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</si>
  <si>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</si>
  <si>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</si>
  <si>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</si>
  <si>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</si>
  <si>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</si>
  <si>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</si>
  <si>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</si>
  <si>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</si>
  <si>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</si>
  <si>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</si>
  <si>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</si>
  <si>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</si>
  <si>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</si>
  <si>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</si>
  <si>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</si>
  <si>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</si>
  <si>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</si>
  <si>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</si>
  <si>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</si>
  <si>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</si>
  <si>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</si>
  <si>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</si>
  <si>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</si>
  <si>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</si>
  <si>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</si>
  <si>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</si>
  <si>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</si>
  <si>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</si>
  <si>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</si>
  <si>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</si>
  <si>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</si>
  <si>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</si>
  <si>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</si>
  <si>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</si>
  <si>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</si>
  <si>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</si>
  <si>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</si>
  <si>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</si>
  <si>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</si>
  <si>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</si>
  <si>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</si>
  <si>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</si>
  <si>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</si>
  <si>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</si>
  <si>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</si>
  <si>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</si>
  <si>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</si>
  <si>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</si>
  <si>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</si>
  <si>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</si>
  <si>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</si>
  <si>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</si>
  <si>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</si>
  <si>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</si>
  <si>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</si>
  <si>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</si>
  <si>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</si>
  <si>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</si>
  <si>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</si>
  <si>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</si>
  <si>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</si>
  <si>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</si>
  <si>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</si>
  <si>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</si>
  <si>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</si>
  <si>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</si>
  <si>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</si>
  <si>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</si>
  <si>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</si>
  <si>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</si>
  <si>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</si>
  <si>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</si>
  <si>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</si>
  <si>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</si>
  <si>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</si>
  <si>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</si>
  <si>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</si>
  <si>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</si>
  <si>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</si>
  <si>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</si>
  <si>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</si>
  <si>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</si>
  <si>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</si>
  <si>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</si>
  <si>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</si>
  <si>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</si>
  <si>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</si>
  <si>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</si>
  <si>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</si>
  <si>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</si>
  <si>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</si>
  <si>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</si>
  <si>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</si>
  <si>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</si>
  <si>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</si>
  <si>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</si>
  <si>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</si>
  <si>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</si>
  <si>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</si>
  <si>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</si>
  <si>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</si>
  <si>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</si>
  <si>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</si>
  <si>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</si>
  <si>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</si>
  <si>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</si>
  <si>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</si>
  <si>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</si>
  <si>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</si>
  <si>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</si>
  <si>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</si>
  <si>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</si>
  <si>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</si>
  <si>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</si>
  <si>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</si>
  <si>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</si>
  <si>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</si>
  <si>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</si>
  <si>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</si>
  <si>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</si>
  <si>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</si>
  <si>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</si>
  <si>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</si>
  <si>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</si>
  <si>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</si>
  <si>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</si>
  <si>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</si>
  <si>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</si>
  <si>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</si>
  <si>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</si>
  <si>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</si>
  <si>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</si>
  <si>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</si>
  <si>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</si>
  <si>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</si>
  <si>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</si>
  <si>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</si>
  <si>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</si>
  <si>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</si>
  <si>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</si>
  <si>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</si>
  <si>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</si>
  <si>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</si>
  <si>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</si>
  <si>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</si>
  <si>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</si>
  <si>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</si>
  <si>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</si>
  <si>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</si>
  <si>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</si>
  <si>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</si>
  <si>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</si>
  <si>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</si>
  <si>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</si>
  <si>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</si>
  <si>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</si>
  <si>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</si>
  <si>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</si>
  <si>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</si>
  <si>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</si>
  <si>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</si>
  <si>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</si>
  <si>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</si>
  <si>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</si>
  <si>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</si>
  <si>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</si>
  <si>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</si>
  <si>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</si>
  <si>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</si>
  <si>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</si>
  <si>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</si>
  <si>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</si>
  <si>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</si>
  <si>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</si>
  <si>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</si>
  <si>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</si>
  <si>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</si>
  <si>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</si>
  <si>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</si>
  <si>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</si>
  <si>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</si>
  <si>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</si>
  <si>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</si>
  <si>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</si>
  <si>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</si>
  <si>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</si>
  <si>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</si>
  <si>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</si>
  <si>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</si>
  <si>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</si>
  <si>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</si>
  <si>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</si>
  <si>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</si>
  <si>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</si>
  <si>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</si>
  <si>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</si>
  <si>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</si>
  <si>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</si>
  <si>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</si>
  <si>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</si>
  <si>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</si>
  <si>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</si>
  <si>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</si>
  <si>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</si>
  <si>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</si>
  <si>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</si>
  <si>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</si>
  <si>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</si>
  <si>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</si>
  <si>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</si>
  <si>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</si>
  <si>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</si>
  <si>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</si>
  <si>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</si>
  <si>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</si>
  <si>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</si>
  <si>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</si>
  <si>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</si>
  <si>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</si>
  <si>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</si>
  <si>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</si>
  <si>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</si>
  <si>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</si>
  <si>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</si>
  <si>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</si>
  <si>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</si>
  <si>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</si>
  <si>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</si>
  <si>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</si>
  <si>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</si>
  <si>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</si>
  <si>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</si>
  <si>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</si>
  <si>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</si>
  <si>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</si>
  <si>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</si>
  <si>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</si>
  <si>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</si>
  <si>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</si>
  <si>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</si>
  <si>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</si>
  <si>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</si>
  <si>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</si>
  <si>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</si>
  <si>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</si>
  <si>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</si>
  <si>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</si>
  <si>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</si>
  <si>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</si>
  <si>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</si>
  <si>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</si>
  <si>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</si>
  <si>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</si>
  <si>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</si>
  <si>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</si>
  <si>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</si>
  <si>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</si>
  <si>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</si>
  <si>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</si>
  <si>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</si>
  <si>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</si>
  <si>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</si>
  <si>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</si>
  <si>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</si>
  <si>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</si>
  <si>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</si>
  <si>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</si>
  <si>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</si>
  <si>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</si>
  <si>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</si>
  <si>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</si>
  <si>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</si>
  <si>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</si>
  <si>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</si>
  <si>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</si>
  <si>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</si>
  <si>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</si>
  <si>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</si>
  <si>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</si>
  <si>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</si>
  <si>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</si>
  <si>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</si>
  <si>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</si>
  <si>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</si>
  <si>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</si>
  <si>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</si>
  <si>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</si>
  <si>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</si>
  <si>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</si>
  <si>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</si>
  <si>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</si>
  <si>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</si>
  <si>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</si>
  <si>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</si>
  <si>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</si>
  <si>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</si>
  <si>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</si>
  <si>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</si>
  <si>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</si>
  <si>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</si>
  <si>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</si>
  <si>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</si>
  <si>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</si>
  <si>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</si>
  <si>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</si>
  <si>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</si>
  <si>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</si>
  <si>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</si>
  <si>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</si>
  <si>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</si>
  <si>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</si>
  <si>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</si>
  <si>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</si>
  <si>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</si>
  <si>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</si>
  <si>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</si>
  <si>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</si>
  <si>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</si>
  <si>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</si>
  <si>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</si>
  <si>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</si>
  <si>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</si>
  <si>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</si>
  <si>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</si>
  <si>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</si>
  <si>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</si>
  <si>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</si>
  <si>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</si>
  <si>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</si>
  <si>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</si>
  <si>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</si>
  <si>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</si>
  <si>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</si>
  <si>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</si>
  <si>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</si>
  <si>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</si>
  <si>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</si>
  <si>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</si>
  <si>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</si>
  <si>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</si>
  <si>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</si>
  <si>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</si>
  <si>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</si>
  <si>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</si>
  <si>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</si>
  <si>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</si>
  <si>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</si>
  <si>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</si>
  <si>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</si>
  <si>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</si>
  <si>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</si>
  <si>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</si>
  <si>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</si>
  <si>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</si>
  <si>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</si>
  <si>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</si>
  <si>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</si>
  <si>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</si>
  <si>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</si>
  <si>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</si>
  <si>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</si>
  <si>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</si>
  <si>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</si>
  <si>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</si>
  <si>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</si>
  <si>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</si>
  <si>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</si>
  <si>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</si>
  <si>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</si>
  <si>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</si>
  <si>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</si>
  <si>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</si>
  <si>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</si>
  <si>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</si>
  <si>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</si>
  <si>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</si>
  <si>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</si>
  <si>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</si>
  <si>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</si>
  <si>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</si>
  <si>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</si>
  <si>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</si>
  <si>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</si>
  <si>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</si>
  <si>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</si>
  <si>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</si>
  <si>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</si>
  <si>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</si>
  <si>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</si>
  <si>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</si>
  <si>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</si>
  <si>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</si>
  <si>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</si>
  <si>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</si>
  <si>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</si>
  <si>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</si>
  <si>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</si>
  <si>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</si>
  <si>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</si>
  <si>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</si>
  <si>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</si>
  <si>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</si>
  <si>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</si>
  <si>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</si>
  <si>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</si>
  <si>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</si>
  <si>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</si>
  <si>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</si>
  <si>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</si>
  <si>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</si>
  <si>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</si>
  <si>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</si>
  <si>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</si>
  <si>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</si>
  <si>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</si>
  <si>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</si>
  <si>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</si>
  <si>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</si>
  <si>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</si>
  <si>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</si>
  <si>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</si>
  <si>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</si>
  <si>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</si>
  <si>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</si>
  <si>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</si>
  <si>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</si>
  <si>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</si>
  <si>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</si>
  <si>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</si>
  <si>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</si>
  <si>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</si>
  <si>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</si>
  <si>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</si>
  <si>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</si>
  <si>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</si>
  <si>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</si>
  <si>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</si>
  <si>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</si>
  <si>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</si>
  <si>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</si>
  <si>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</si>
  <si>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</si>
  <si>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</si>
  <si>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</si>
  <si>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</si>
  <si>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</si>
  <si>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</si>
  <si>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</si>
  <si>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</si>
  <si>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</si>
  <si>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</si>
  <si>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</si>
  <si>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</si>
  <si>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</si>
  <si>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</si>
  <si>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</si>
  <si>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</si>
  <si>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</si>
  <si>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</si>
  <si>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</si>
  <si>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</si>
  <si>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</si>
  <si>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</si>
  <si>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</si>
  <si>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</si>
  <si>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</si>
  <si>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</si>
  <si>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</si>
  <si>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</si>
  <si>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</si>
  <si>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</si>
  <si>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</si>
  <si>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</si>
  <si>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</si>
  <si>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</si>
  <si>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</si>
  <si>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</si>
  <si>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</si>
  <si>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</si>
  <si>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</si>
  <si>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</si>
  <si>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</si>
  <si>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</si>
  <si>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</si>
  <si>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</si>
  <si>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</si>
  <si>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</si>
  <si>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</si>
  <si>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</si>
  <si>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</si>
  <si>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</si>
  <si>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</si>
  <si>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</si>
  <si>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</si>
  <si>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</si>
  <si>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</si>
  <si>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</si>
  <si>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</si>
  <si>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</si>
  <si>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</si>
  <si>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</si>
  <si>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</si>
  <si>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</si>
  <si>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</si>
  <si>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</si>
  <si>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</si>
  <si>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</si>
  <si>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</si>
  <si>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</si>
  <si>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</si>
  <si>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</si>
  <si>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</si>
  <si>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</si>
  <si>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</si>
  <si>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</si>
  <si>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</si>
  <si>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</si>
  <si>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</si>
  <si>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</si>
  <si>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</si>
  <si>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</si>
  <si>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</si>
  <si>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</si>
  <si>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</si>
  <si>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</si>
  <si>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</si>
  <si>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</si>
  <si>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</si>
  <si>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</si>
  <si>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</si>
  <si>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</si>
  <si>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</si>
  <si>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</si>
  <si>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</si>
  <si>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</si>
  <si>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</si>
  <si>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</si>
  <si>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</si>
  <si>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</si>
  <si>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</si>
  <si>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</si>
  <si>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</si>
  <si>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</si>
  <si>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</si>
  <si>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</si>
  <si>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</si>
  <si>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</si>
  <si>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</si>
  <si>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</si>
  <si>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</si>
  <si>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</si>
  <si>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</si>
  <si>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</si>
  <si>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</si>
  <si>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</si>
  <si>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</si>
  <si>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</si>
  <si>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</si>
  <si>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</si>
  <si>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</si>
  <si>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</si>
  <si>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</si>
  <si>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</si>
  <si>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</si>
  <si>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</si>
  <si>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</si>
  <si>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</si>
  <si>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</si>
  <si>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</si>
  <si>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</si>
  <si>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</si>
  <si>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</si>
  <si>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</si>
  <si>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</si>
  <si>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</si>
  <si>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</si>
  <si>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</si>
  <si>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</si>
  <si>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</si>
  <si>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</si>
  <si>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</si>
  <si>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</si>
  <si>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</si>
  <si>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</si>
  <si>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</si>
  <si>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</si>
  <si>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</si>
  <si>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</si>
  <si>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</si>
  <si>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</si>
  <si>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</si>
  <si>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</si>
  <si>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</si>
  <si>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</si>
  <si>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</si>
  <si>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</si>
  <si>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</si>
  <si>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</si>
  <si>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</si>
  <si>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</si>
  <si>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</si>
  <si>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</si>
  <si>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</si>
  <si>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</si>
  <si>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</si>
  <si>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</si>
  <si>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</si>
  <si>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</si>
  <si>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</si>
  <si>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</si>
  <si>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</si>
  <si>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</si>
  <si>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</si>
  <si>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</si>
  <si>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</si>
  <si>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</si>
  <si>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</si>
  <si>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</si>
  <si>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</si>
  <si>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</si>
  <si>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</si>
  <si>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</si>
  <si>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</si>
  <si>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</si>
  <si>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</si>
  <si>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</si>
  <si>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</si>
  <si>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</si>
  <si>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</si>
  <si>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</si>
  <si>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</si>
  <si>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</si>
  <si>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</si>
  <si>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</si>
  <si>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</si>
  <si>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</si>
  <si>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</si>
  <si>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</si>
  <si>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</si>
  <si>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</si>
  <si>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</si>
  <si>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</si>
  <si>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</si>
  <si>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</si>
  <si>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</si>
  <si>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</si>
  <si>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</si>
  <si>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</si>
  <si>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</si>
  <si>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</si>
  <si>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</si>
  <si>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</si>
  <si>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</si>
  <si>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</si>
  <si>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</si>
  <si>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</si>
  <si>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</si>
  <si>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</si>
  <si>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</si>
  <si>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</si>
  <si>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</si>
  <si>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</si>
  <si>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</si>
  <si>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</si>
  <si>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</si>
  <si>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</si>
  <si>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</si>
  <si>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</si>
  <si>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</si>
  <si>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</si>
  <si>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</si>
  <si>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</si>
  <si>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</si>
  <si>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</si>
  <si>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</si>
  <si>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</si>
  <si>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</si>
  <si>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</si>
  <si>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</si>
  <si>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</si>
  <si>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</si>
  <si>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</si>
  <si>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</si>
  <si>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</si>
  <si>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</si>
  <si>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</si>
  <si>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</si>
  <si>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</si>
  <si>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</si>
  <si>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</si>
  <si>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</si>
  <si>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</si>
  <si>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</si>
  <si>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</si>
  <si>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</si>
  <si>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</si>
  <si>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</si>
  <si>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</si>
  <si>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</si>
  <si>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</si>
  <si>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</si>
  <si>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</si>
  <si>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</si>
  <si>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</si>
  <si>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</si>
  <si>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</si>
  <si>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</si>
  <si>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</si>
  <si>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</si>
  <si>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</si>
  <si>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</si>
  <si>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</si>
  <si>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</si>
  <si>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</si>
  <si>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</si>
  <si>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</si>
  <si>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</si>
  <si>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</si>
  <si>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</si>
  <si>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</si>
  <si>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</si>
  <si>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</si>
  <si>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</si>
  <si>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</si>
  <si>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</si>
  <si>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</si>
  <si>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</si>
  <si>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</si>
  <si>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</si>
  <si>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</si>
  <si>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</si>
  <si>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</si>
  <si>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</si>
  <si>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</si>
  <si>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</si>
  <si>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</si>
  <si>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</si>
  <si>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</si>
  <si>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</si>
  <si>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</si>
  <si>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</si>
  <si>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</si>
  <si>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</si>
  <si>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</si>
  <si>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</si>
  <si>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</si>
  <si>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</si>
  <si>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</si>
  <si>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</si>
  <si>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</si>
  <si>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</si>
  <si>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</si>
  <si>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</si>
  <si>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</si>
  <si>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</si>
  <si>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</si>
  <si>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</si>
  <si>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</si>
  <si>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</si>
  <si>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</si>
  <si>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</si>
  <si>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</si>
  <si>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</si>
  <si>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</si>
  <si>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</si>
  <si>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</si>
  <si>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</si>
  <si>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</si>
  <si>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</si>
  <si>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</si>
  <si>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</si>
  <si>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</si>
  <si>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</si>
  <si>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</si>
  <si>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</si>
  <si>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</si>
  <si>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</si>
  <si>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</si>
  <si>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</si>
  <si>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</si>
  <si>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</si>
  <si>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</si>
  <si>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</si>
  <si>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</si>
  <si>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</si>
  <si>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</si>
  <si>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</si>
  <si>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</si>
  <si>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</si>
  <si>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</si>
  <si>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</si>
  <si>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</si>
  <si>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</si>
  <si>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</si>
  <si>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</si>
  <si>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</si>
  <si>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</si>
  <si>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</si>
  <si>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</si>
  <si>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</si>
  <si>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</si>
  <si>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</si>
  <si>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</si>
  <si>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</si>
  <si>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</si>
  <si>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</si>
  <si>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</si>
  <si>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</si>
  <si>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</si>
  <si>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</si>
  <si>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</si>
  <si>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</si>
  <si>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</si>
  <si>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</si>
  <si>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</si>
  <si>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</si>
  <si>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</si>
  <si>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</si>
  <si>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</si>
  <si>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</si>
  <si>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</si>
  <si>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</si>
  <si>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</si>
  <si>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</si>
  <si>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</si>
  <si>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</si>
  <si>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</si>
  <si>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</si>
  <si>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</si>
  <si>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</si>
  <si>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</si>
  <si>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</si>
  <si>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</si>
  <si>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</si>
  <si>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</si>
  <si>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</si>
  <si>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</si>
  <si>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</si>
  <si>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</si>
  <si>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</si>
  <si>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</si>
  <si>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</si>
  <si>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</si>
  <si>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</si>
  <si>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</si>
  <si>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</si>
  <si>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</si>
  <si>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</si>
  <si>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</si>
  <si>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</si>
  <si>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</si>
  <si>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</si>
  <si>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</si>
  <si>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</si>
  <si>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</si>
  <si>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</si>
  <si>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</si>
  <si>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</si>
  <si>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</si>
  <si>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</si>
  <si>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</si>
  <si>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</si>
  <si>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</si>
  <si>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</si>
  <si>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</si>
  <si>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</si>
  <si>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</si>
  <si>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</si>
  <si>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</si>
  <si>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</si>
  <si>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</si>
  <si>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</si>
  <si>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</si>
  <si>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</si>
  <si>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</si>
  <si>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</si>
  <si>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</si>
  <si>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</si>
  <si>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</si>
  <si>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</si>
  <si>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</si>
  <si>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</si>
  <si>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</si>
  <si>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</si>
  <si>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</si>
  <si>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</si>
  <si>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</si>
  <si>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</si>
  <si>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</si>
  <si>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</si>
  <si>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</si>
  <si>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</si>
  <si>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</si>
  <si>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</si>
  <si>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</si>
  <si>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</si>
  <si>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</si>
  <si>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</si>
  <si>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</si>
  <si>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</si>
  <si>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</si>
  <si>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</si>
  <si>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</si>
  <si>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</si>
  <si>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</si>
  <si>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</si>
  <si>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</si>
  <si>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</si>
  <si>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</si>
  <si>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</si>
  <si>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</si>
  <si>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</si>
  <si>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</si>
  <si>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</si>
  <si>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</si>
  <si>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</si>
  <si>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</si>
  <si>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</si>
  <si>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</si>
  <si>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</si>
  <si>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</si>
  <si>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</si>
  <si>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</si>
  <si>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</si>
  <si>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</si>
  <si>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</si>
  <si>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</si>
  <si>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</si>
  <si>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</si>
  <si>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</si>
  <si>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</si>
  <si>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</si>
  <si>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</si>
  <si>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</si>
  <si>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</si>
  <si>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</si>
  <si>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</si>
  <si>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</si>
  <si>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</si>
  <si>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</si>
  <si>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</si>
  <si>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</si>
  <si>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</si>
  <si>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</si>
  <si>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</si>
  <si>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</si>
  <si>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</si>
  <si>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</si>
  <si>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</si>
  <si>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</si>
  <si>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</si>
  <si>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</si>
  <si>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</si>
  <si>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</si>
  <si>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</si>
  <si>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</si>
  <si>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</si>
  <si>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</si>
  <si>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</si>
  <si>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</si>
  <si>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</si>
  <si>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</si>
  <si>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</si>
  <si>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</si>
  <si>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</si>
  <si>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</si>
  <si>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</si>
  <si>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</si>
  <si>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</si>
  <si>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</si>
  <si>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</si>
  <si>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</si>
  <si>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</si>
  <si>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</si>
  <si>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</si>
  <si>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</si>
  <si>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</si>
  <si>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</si>
  <si>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</si>
  <si>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</si>
  <si>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</si>
  <si>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</si>
  <si>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</si>
  <si>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</si>
  <si>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</si>
  <si>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</si>
  <si>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</si>
  <si>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</si>
  <si>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</si>
  <si>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</si>
  <si>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</si>
  <si>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</si>
  <si>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</si>
  <si>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</si>
  <si>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</si>
  <si>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</si>
  <si>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</si>
  <si>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</si>
  <si>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</si>
  <si>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</si>
  <si>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</si>
  <si>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</si>
  <si>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</si>
  <si>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</si>
  <si>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</si>
  <si>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</si>
  <si>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</si>
  <si>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</si>
  <si>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</si>
  <si>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</si>
  <si>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</si>
  <si>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</si>
  <si>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</si>
  <si>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</si>
  <si>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</si>
  <si>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</si>
  <si>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</si>
  <si>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</si>
  <si>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</si>
  <si>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</si>
  <si>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</si>
  <si>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</si>
  <si>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</si>
  <si>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</si>
  <si>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</si>
  <si>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</si>
  <si>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</si>
  <si>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</si>
  <si>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</si>
  <si>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</si>
  <si>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</si>
  <si>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</si>
  <si>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</si>
  <si>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</si>
  <si>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</si>
  <si>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</si>
  <si>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</si>
  <si>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</si>
  <si>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</si>
  <si>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</si>
  <si>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</si>
  <si>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</si>
  <si>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</si>
  <si>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</si>
  <si>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</si>
  <si>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</si>
  <si>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</si>
  <si>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</si>
  <si>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</si>
  <si>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</si>
  <si>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</si>
  <si>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</si>
  <si>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</si>
  <si>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</si>
  <si>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</si>
  <si>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</si>
  <si>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</si>
  <si>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</si>
  <si>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</si>
  <si>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</si>
  <si>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</si>
  <si>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</si>
  <si>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</si>
  <si>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</si>
  <si>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</si>
  <si>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</si>
  <si>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</si>
  <si>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</si>
  <si>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</si>
  <si>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</si>
  <si>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</si>
  <si>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</si>
  <si>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</si>
  <si>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</si>
  <si>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</si>
  <si>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</si>
  <si>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</si>
  <si>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</si>
  <si>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</si>
  <si>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</si>
  <si>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</si>
  <si>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</si>
  <si>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</si>
  <si>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</si>
  <si>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</si>
  <si>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</si>
  <si>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</si>
  <si>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</si>
  <si>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</si>
  <si>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</si>
  <si>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</si>
  <si>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</si>
  <si>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</si>
  <si>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</si>
  <si>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</si>
  <si>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</si>
  <si>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</si>
  <si>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</si>
  <si>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</si>
  <si>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</si>
  <si>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</si>
  <si>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</si>
  <si>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</si>
  <si>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</si>
  <si>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</si>
  <si>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</si>
  <si>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</si>
  <si>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</si>
  <si>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</si>
  <si>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</si>
  <si>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</si>
  <si>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</si>
  <si>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</si>
  <si>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</si>
  <si>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</si>
  <si>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</si>
  <si>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</si>
  <si>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</si>
  <si>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</si>
  <si>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</si>
  <si>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</si>
  <si>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</si>
  <si>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</si>
  <si>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</si>
  <si>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</si>
  <si>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</si>
  <si>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</si>
  <si>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</si>
  <si>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</si>
  <si>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</si>
  <si>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</si>
  <si>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</si>
  <si>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</si>
  <si>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</si>
  <si>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</si>
  <si>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</si>
  <si>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</si>
  <si>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</si>
  <si>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</si>
  <si>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</si>
  <si>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</si>
  <si>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</si>
  <si>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</si>
  <si>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</si>
  <si>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</si>
  <si>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</si>
  <si>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</si>
  <si>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</si>
  <si>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</si>
  <si>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</si>
  <si>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</si>
  <si>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</si>
  <si>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</si>
  <si>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</si>
  <si>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</si>
  <si>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</si>
  <si>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</si>
  <si>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</si>
  <si>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</si>
  <si>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</si>
  <si>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</si>
  <si>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</si>
  <si>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</si>
  <si>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</si>
  <si>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</si>
  <si>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</si>
  <si>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</si>
  <si>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</si>
  <si>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</si>
  <si>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</si>
  <si>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</si>
  <si>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</si>
  <si>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</si>
  <si>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</si>
  <si>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</si>
  <si>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</si>
  <si>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</si>
  <si>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</si>
  <si>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</si>
  <si>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</si>
  <si>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</si>
  <si>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</si>
  <si>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</si>
  <si>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</si>
  <si>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</si>
  <si>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</si>
  <si>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</si>
  <si>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</si>
  <si>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</si>
  <si>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</si>
  <si>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</si>
  <si>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</si>
  <si>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</si>
  <si>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</si>
  <si>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</si>
  <si>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</si>
  <si>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</si>
  <si>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</si>
  <si>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</si>
  <si>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</si>
  <si>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</si>
  <si>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</si>
  <si>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</si>
  <si>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</si>
  <si>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</si>
  <si>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</si>
  <si>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</si>
  <si>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</si>
  <si>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</si>
  <si>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</si>
  <si>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</si>
  <si>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</si>
  <si>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</si>
  <si>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</si>
  <si>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</si>
  <si>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</si>
  <si>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</si>
  <si>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</si>
  <si>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</si>
  <si>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</si>
  <si>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</si>
  <si>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</si>
  <si>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</si>
  <si>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</si>
  <si>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</si>
  <si>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</si>
  <si>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</si>
  <si>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</si>
  <si>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</si>
  <si>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</si>
  <si>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</si>
  <si>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</si>
  <si>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</si>
  <si>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</si>
  <si>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</si>
  <si>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</si>
  <si>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</si>
  <si>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</si>
  <si>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</si>
  <si>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</si>
  <si>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</si>
  <si>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</si>
  <si>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</si>
  <si>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</si>
  <si>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</si>
  <si>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</si>
  <si>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</si>
  <si>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</si>
  <si>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</si>
  <si>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</si>
  <si>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</si>
  <si>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</si>
  <si>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</si>
  <si>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</si>
  <si>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</si>
  <si>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</si>
  <si>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</si>
  <si>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</si>
  <si>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</si>
  <si>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</si>
  <si>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</si>
  <si>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</si>
  <si>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</si>
  <si>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</si>
  <si>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</si>
  <si>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</si>
  <si>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</si>
  <si>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</si>
  <si>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</si>
  <si>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</si>
  <si>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</si>
  <si>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</si>
  <si>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</si>
  <si>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</si>
  <si>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</si>
  <si>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</si>
  <si>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</si>
  <si>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</si>
  <si>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</si>
  <si>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</si>
  <si>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</si>
  <si>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</si>
  <si>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</si>
  <si>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</si>
  <si>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</si>
  <si>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</si>
  <si>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</si>
  <si>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</si>
  <si>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</si>
  <si>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</si>
  <si>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</si>
  <si>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</si>
  <si>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</si>
  <si>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</si>
  <si>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</si>
  <si>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</si>
  <si>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</si>
  <si>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</si>
  <si>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</si>
  <si>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</si>
  <si>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</si>
  <si>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</si>
  <si>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</si>
  <si>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</si>
  <si>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</si>
  <si>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</si>
  <si>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</si>
  <si>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</si>
  <si>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</si>
  <si>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</si>
  <si>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</si>
  <si>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</si>
  <si>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</si>
  <si>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</si>
  <si>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</si>
  <si>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</si>
  <si>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</si>
  <si>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</si>
  <si>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</si>
  <si>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</si>
  <si>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</si>
  <si>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</si>
  <si>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</si>
  <si>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</si>
  <si>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</si>
  <si>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</si>
  <si>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</si>
  <si>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</si>
  <si>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</si>
  <si>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</si>
  <si>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</si>
  <si>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</si>
  <si>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</si>
  <si>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</si>
  <si>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</si>
  <si>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</si>
  <si>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</si>
  <si>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</si>
  <si>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</si>
  <si>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</si>
  <si>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</si>
  <si>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</si>
  <si>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</si>
  <si>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</si>
  <si>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</si>
  <si>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</si>
  <si>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</si>
  <si>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</si>
  <si>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</si>
  <si>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</si>
  <si>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</si>
  <si>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</si>
  <si>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</si>
  <si>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</si>
  <si>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</si>
  <si>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</si>
  <si>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</si>
  <si>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</si>
  <si>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</si>
  <si>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</si>
  <si>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</si>
  <si>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</si>
  <si>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</si>
  <si>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</si>
  <si>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</si>
  <si>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</si>
  <si>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</si>
  <si>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</si>
  <si>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</si>
  <si>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</si>
  <si>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</si>
  <si>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</si>
  <si>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</si>
  <si>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</si>
  <si>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</si>
  <si>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</si>
  <si>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</si>
  <si>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</si>
  <si>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</si>
  <si>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</si>
  <si>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</si>
  <si>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</si>
  <si>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</si>
  <si>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</si>
  <si>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</si>
  <si>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</si>
  <si>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</si>
  <si>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</si>
  <si>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</si>
  <si>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</si>
  <si>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</si>
  <si>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</si>
  <si>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</si>
  <si>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</si>
  <si>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</si>
  <si>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</si>
  <si>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</si>
  <si>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</si>
  <si>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</si>
  <si>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</si>
  <si>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</si>
  <si>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</si>
  <si>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</si>
  <si>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</si>
  <si>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</si>
  <si>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</si>
  <si>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</si>
  <si>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</si>
  <si>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</si>
  <si>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</si>
  <si>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</si>
  <si>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</si>
  <si>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</si>
  <si>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</si>
  <si>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</si>
  <si>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</si>
  <si>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</si>
  <si>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</si>
  <si>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</si>
  <si>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</si>
  <si>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</si>
  <si>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</si>
  <si>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</si>
  <si>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</si>
  <si>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</si>
  <si>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</si>
  <si>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</si>
  <si>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</si>
  <si>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</si>
  <si>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</si>
  <si>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</si>
  <si>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</si>
  <si>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</si>
  <si>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</si>
  <si>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</si>
  <si>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</si>
  <si>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</si>
  <si>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</si>
  <si>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</si>
  <si>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</si>
  <si>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</si>
  <si>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</si>
  <si>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</si>
  <si>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</si>
  <si>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</si>
  <si>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</si>
  <si>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</si>
  <si>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</si>
  <si>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</si>
  <si>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</si>
  <si>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</si>
  <si>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</si>
  <si>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</si>
  <si>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</si>
  <si>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</si>
  <si>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</si>
  <si>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</si>
  <si>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</si>
  <si>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</si>
  <si>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</si>
  <si>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</si>
  <si>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</si>
  <si>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</si>
  <si>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</si>
  <si>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</si>
  <si>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</si>
  <si>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</si>
  <si>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</si>
  <si>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</si>
  <si>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</si>
  <si>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</si>
  <si>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</si>
  <si>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</si>
  <si>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</si>
  <si>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</si>
  <si>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</si>
  <si>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</si>
  <si>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</si>
  <si>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</si>
  <si>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</si>
  <si>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</si>
  <si>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</si>
  <si>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</si>
  <si>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</si>
  <si>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</si>
  <si>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</si>
  <si>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</si>
  <si>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</si>
  <si>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</si>
  <si>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</si>
  <si>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</si>
  <si>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</si>
  <si>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</si>
  <si>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</si>
  <si>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</si>
  <si>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</si>
  <si>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</si>
  <si>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</si>
  <si>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</si>
  <si>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</si>
  <si>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</si>
  <si>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</si>
  <si>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</si>
  <si>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</si>
  <si>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</si>
  <si>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</si>
  <si>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</si>
  <si>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</si>
  <si>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</si>
  <si>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</si>
  <si>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</si>
  <si>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</si>
  <si>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</si>
  <si>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</si>
  <si>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</si>
  <si>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</si>
  <si>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</si>
  <si>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</si>
  <si>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</si>
  <si>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</si>
  <si>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</si>
  <si>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</si>
  <si>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</si>
  <si>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</si>
  <si>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</si>
  <si>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</si>
  <si>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</si>
  <si>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</si>
  <si>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</si>
  <si>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</si>
  <si>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</si>
  <si>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</si>
  <si>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</si>
  <si>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</si>
  <si>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</si>
  <si>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</si>
  <si>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</si>
  <si>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</si>
  <si>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</si>
  <si>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</si>
  <si>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</si>
  <si>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</si>
  <si>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</si>
  <si>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</si>
  <si>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</si>
  <si>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</si>
  <si>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</si>
  <si>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</si>
  <si>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</si>
  <si>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</si>
  <si>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</si>
  <si>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</si>
  <si>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</si>
  <si>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</si>
  <si>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</si>
  <si>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</si>
  <si>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</si>
  <si>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</si>
  <si>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</si>
  <si>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</si>
  <si>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</si>
  <si>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</si>
  <si>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</si>
  <si>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</si>
  <si>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</si>
  <si>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</si>
  <si>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</si>
  <si>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</si>
  <si>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</si>
  <si>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</si>
  <si>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</si>
  <si>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</si>
  <si>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</si>
  <si>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</si>
  <si>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</si>
  <si>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</si>
  <si>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</si>
  <si>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</si>
  <si>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</si>
  <si>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</si>
  <si>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</si>
  <si>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</si>
  <si>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</si>
  <si>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</si>
  <si>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</si>
  <si>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</si>
  <si>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</si>
  <si>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</si>
  <si>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</si>
  <si>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</si>
  <si>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</si>
  <si>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</si>
  <si>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</si>
  <si>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</si>
  <si>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</si>
  <si>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</si>
  <si>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</si>
  <si>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</si>
  <si>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</si>
  <si>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</si>
  <si>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</si>
  <si>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</si>
  <si>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</si>
  <si>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</si>
  <si>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</si>
  <si>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</si>
  <si>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</si>
  <si>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</si>
  <si>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</si>
  <si>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</si>
  <si>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</si>
  <si>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</si>
  <si>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</si>
  <si>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</si>
  <si>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</si>
  <si>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</si>
  <si>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</si>
  <si>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</si>
  <si>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</si>
  <si>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</si>
  <si>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</si>
  <si>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</si>
  <si>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</si>
  <si>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</si>
  <si>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</si>
  <si>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</si>
  <si>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</si>
  <si>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</si>
  <si>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</si>
  <si>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</si>
  <si>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</si>
  <si>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</si>
  <si>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</si>
  <si>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</si>
  <si>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</si>
  <si>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</si>
  <si>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</si>
  <si>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</si>
  <si>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</si>
  <si>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</si>
  <si>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</si>
  <si>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</si>
  <si>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</si>
  <si>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</si>
  <si>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</si>
  <si>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</si>
  <si>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</si>
  <si>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</si>
  <si>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</si>
  <si>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</si>
  <si>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</si>
  <si>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</si>
  <si>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</si>
  <si>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</si>
  <si>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</si>
  <si>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</si>
  <si>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</si>
  <si>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</si>
  <si>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</si>
  <si>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</si>
  <si>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</si>
  <si>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</si>
  <si>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</si>
  <si>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</si>
  <si>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</si>
  <si>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</si>
  <si>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</si>
  <si>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</si>
  <si>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</si>
  <si>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</si>
  <si>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</si>
  <si>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</si>
  <si>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</si>
  <si>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</si>
  <si>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</si>
  <si>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</si>
  <si>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</si>
  <si>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</si>
  <si>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</si>
  <si>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</si>
  <si>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</si>
  <si>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</si>
  <si>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</si>
  <si>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</si>
  <si>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</si>
  <si>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</si>
  <si>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</si>
  <si>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</si>
  <si>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</si>
  <si>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</si>
  <si>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</si>
  <si>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</si>
  <si>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</si>
  <si>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</si>
  <si>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</si>
  <si>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</si>
  <si>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</si>
  <si>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</si>
  <si>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</si>
  <si>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</si>
  <si>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</si>
  <si>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</si>
  <si>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</si>
  <si>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</si>
  <si>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</si>
  <si>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</si>
  <si>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</si>
  <si>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</si>
  <si>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</si>
  <si>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</si>
  <si>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</si>
  <si>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</si>
  <si>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</si>
  <si>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</si>
  <si>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</si>
  <si>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</si>
  <si>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</si>
  <si>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</si>
  <si>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</si>
  <si>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</si>
  <si>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</si>
  <si>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</si>
  <si>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</si>
  <si>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</si>
  <si>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</si>
  <si>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</si>
  <si>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</si>
  <si>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</si>
  <si>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</si>
  <si>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</si>
  <si>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</si>
  <si>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</si>
  <si>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</si>
  <si>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</si>
  <si>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</si>
  <si>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</si>
  <si>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</si>
  <si>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</si>
  <si>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</si>
  <si>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</si>
  <si>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</si>
  <si>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</si>
  <si>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</si>
  <si>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</si>
  <si>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</si>
  <si>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</si>
  <si>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</si>
  <si>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</si>
  <si>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</si>
  <si>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</si>
  <si>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</si>
  <si>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</si>
  <si>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</si>
  <si>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</si>
  <si>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</si>
  <si>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</si>
  <si>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</si>
  <si>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</si>
  <si>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</si>
  <si>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</si>
  <si>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</si>
  <si>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</si>
  <si>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</si>
  <si>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</si>
  <si>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</si>
  <si>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</si>
  <si>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</si>
  <si>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</si>
  <si>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</si>
  <si>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</si>
  <si>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</si>
  <si>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</si>
  <si>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</si>
  <si>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</si>
  <si>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</si>
  <si>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</si>
  <si>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</si>
  <si>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</si>
  <si>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</si>
  <si>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</si>
  <si>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</si>
  <si>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</si>
  <si>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</si>
  <si>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</si>
  <si>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</si>
  <si>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</si>
  <si>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</si>
  <si>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</si>
  <si>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</si>
  <si>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</si>
  <si>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</si>
  <si>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</si>
  <si>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</si>
  <si>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</si>
  <si>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</si>
  <si>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</si>
  <si>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</si>
  <si>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</si>
  <si>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</si>
  <si>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</si>
  <si>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</si>
  <si>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</si>
  <si>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</si>
  <si>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</si>
  <si>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</si>
  <si>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</si>
  <si>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</si>
  <si>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</si>
  <si>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</si>
  <si>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</si>
  <si>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</si>
  <si>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</si>
  <si>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</si>
  <si>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</si>
  <si>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</si>
  <si>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</si>
  <si>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</si>
  <si>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</si>
  <si>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</si>
  <si>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</si>
  <si>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</si>
  <si>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</si>
  <si>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</si>
  <si>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</si>
  <si>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</si>
  <si>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</si>
  <si>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</si>
  <si>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</si>
  <si>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</si>
  <si>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</si>
  <si>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</si>
  <si>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</si>
  <si>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</si>
  <si>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</si>
  <si>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</si>
  <si>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</si>
  <si>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</si>
  <si>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</si>
  <si>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</si>
  <si>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</si>
  <si>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</si>
  <si>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</si>
  <si>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</si>
  <si>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</si>
  <si>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</si>
  <si>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</si>
  <si>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</si>
  <si>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</si>
  <si>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</si>
  <si>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</si>
  <si>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</si>
  <si>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</si>
  <si>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</si>
  <si>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</si>
  <si>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</si>
  <si>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</si>
  <si>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</si>
  <si>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</si>
  <si>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</si>
  <si>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</si>
  <si>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</si>
  <si>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</si>
  <si>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</si>
  <si>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</si>
  <si>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</si>
  <si>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</si>
  <si>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</si>
  <si>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</si>
  <si>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</si>
  <si>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</si>
  <si>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</si>
  <si>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</si>
  <si>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</si>
  <si>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</si>
  <si>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</si>
  <si>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</si>
  <si>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</si>
  <si>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</si>
  <si>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</si>
  <si>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</si>
  <si>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</si>
  <si>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</si>
  <si>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</si>
  <si>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</si>
  <si>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</si>
  <si>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</si>
  <si>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</si>
  <si>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</si>
  <si>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</si>
  <si>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</si>
  <si>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</si>
  <si>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</si>
  <si>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</si>
  <si>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</si>
  <si>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</si>
  <si>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</si>
  <si>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</si>
  <si>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</si>
  <si>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</si>
  <si>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</si>
  <si>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</si>
  <si>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</si>
  <si>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</si>
  <si>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</si>
  <si>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</si>
  <si>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</si>
  <si>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</si>
  <si>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</si>
  <si>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</si>
  <si>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</si>
  <si>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</si>
  <si>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</si>
  <si>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</si>
  <si>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</si>
  <si>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</si>
  <si>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</si>
  <si>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</si>
  <si>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</si>
  <si>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</si>
  <si>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</si>
  <si>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</si>
  <si>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</si>
  <si>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</si>
  <si>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</si>
  <si>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</si>
  <si>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</si>
  <si>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</si>
  <si>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</si>
  <si>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</si>
  <si>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</si>
  <si>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</si>
  <si>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</si>
  <si>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</si>
  <si>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</si>
  <si>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</si>
  <si>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</si>
  <si>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</si>
  <si>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</si>
  <si>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</si>
  <si>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</si>
  <si>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</si>
  <si>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</si>
  <si>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</si>
  <si>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</si>
  <si>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</si>
  <si>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</si>
  <si>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</si>
  <si>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</si>
  <si>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</si>
  <si>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</si>
  <si>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</si>
  <si>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</si>
  <si>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</si>
  <si>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</si>
  <si>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</si>
  <si>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</si>
  <si>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</si>
  <si>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</si>
  <si>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</si>
  <si>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</si>
  <si>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</si>
  <si>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</si>
  <si>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</si>
  <si>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</si>
  <si>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</si>
  <si>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</si>
  <si>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</si>
  <si>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</si>
  <si>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</si>
  <si>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</si>
  <si>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</si>
  <si>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</si>
  <si>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</si>
  <si>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</si>
  <si>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</si>
  <si>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</si>
  <si>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</si>
  <si>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</si>
  <si>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</si>
  <si>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</si>
  <si>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</si>
  <si>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</si>
  <si>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</si>
  <si>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</si>
  <si>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</si>
  <si>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</si>
  <si>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</si>
  <si>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</si>
  <si>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</si>
  <si>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</si>
  <si>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</si>
  <si>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</si>
  <si>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</si>
  <si>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</si>
  <si>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</si>
  <si>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</si>
  <si>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</si>
  <si>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</si>
  <si>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</si>
  <si>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</si>
  <si>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</si>
  <si>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</si>
  <si>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</si>
  <si>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</si>
  <si>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</si>
  <si>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</si>
  <si>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</si>
  <si>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</si>
  <si>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</si>
  <si>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</si>
  <si>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</si>
  <si>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</si>
  <si>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</si>
  <si>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</si>
  <si>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</si>
  <si>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</si>
  <si>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</si>
  <si>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</si>
  <si>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</si>
  <si>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</si>
  <si>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</si>
  <si>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</si>
  <si>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</si>
  <si>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</si>
  <si>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</si>
  <si>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</si>
  <si>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</si>
  <si>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</si>
  <si>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</si>
  <si>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</si>
  <si>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</si>
  <si>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</si>
  <si>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</si>
  <si>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</si>
  <si>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</si>
  <si>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</si>
  <si>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</si>
  <si>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</si>
  <si>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</si>
  <si>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</si>
  <si>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</si>
  <si>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</si>
  <si>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</si>
  <si>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</si>
  <si>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</si>
  <si>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</si>
  <si>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</si>
  <si>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</si>
  <si>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</si>
  <si>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</si>
  <si>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</si>
  <si>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</si>
  <si>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</si>
  <si>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</si>
  <si>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</si>
  <si>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</si>
  <si>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</si>
  <si>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</si>
  <si>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</si>
  <si>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</si>
  <si>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</si>
  <si>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</si>
  <si>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</si>
  <si>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</si>
  <si>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</si>
  <si>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</si>
  <si>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</si>
  <si>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</si>
  <si>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</si>
  <si>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</si>
  <si>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</si>
  <si>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</si>
  <si>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</si>
  <si>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</si>
  <si>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</si>
  <si>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</si>
  <si>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</si>
  <si>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</si>
  <si>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</si>
  <si>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</si>
  <si>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</si>
  <si>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</si>
  <si>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</si>
  <si>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</si>
  <si>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</si>
  <si>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</si>
  <si>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</si>
  <si>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</si>
  <si>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</si>
  <si>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</si>
  <si>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</si>
  <si>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</si>
  <si>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</si>
  <si>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</si>
  <si>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</si>
  <si>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</si>
  <si>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</si>
  <si>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</si>
  <si>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</si>
  <si>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</si>
  <si>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</si>
  <si>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</si>
  <si>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</si>
  <si>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</si>
  <si>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</si>
  <si>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</si>
  <si>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</si>
  <si>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</si>
  <si>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</si>
  <si>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</si>
  <si>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</si>
  <si>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</si>
  <si>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</si>
  <si>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</si>
  <si>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</si>
  <si>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</si>
  <si>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</si>
  <si>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</si>
  <si>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</si>
  <si>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</si>
  <si>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</si>
  <si>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</si>
  <si>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</si>
  <si>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</si>
  <si>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</si>
  <si>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</si>
  <si>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</si>
  <si>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</si>
  <si>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</si>
  <si>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</si>
  <si>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</si>
  <si>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</si>
  <si>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</si>
  <si>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</si>
  <si>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</si>
  <si>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</si>
  <si>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</si>
  <si>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</si>
  <si>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</si>
  <si>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</si>
  <si>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</si>
  <si>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</si>
  <si>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</si>
  <si>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</si>
  <si>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</si>
  <si>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</si>
  <si>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</si>
  <si>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</si>
  <si>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</si>
  <si>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</si>
  <si>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</si>
  <si>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</si>
  <si>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</si>
  <si>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</si>
  <si>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</si>
  <si>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</si>
  <si>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</si>
  <si>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</si>
  <si>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</si>
  <si>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</si>
  <si>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</si>
  <si>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</si>
  <si>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</si>
  <si>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</si>
  <si>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</si>
  <si>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</si>
  <si>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</si>
  <si>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</si>
  <si>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</si>
  <si>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</si>
  <si>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</si>
  <si>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</si>
  <si>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</si>
  <si>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</si>
  <si>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</si>
  <si>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</si>
  <si>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</si>
  <si>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</si>
  <si>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</si>
  <si>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</si>
  <si>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</si>
  <si>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</si>
  <si>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</si>
  <si>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</si>
  <si>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</si>
  <si>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</si>
  <si>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</si>
  <si>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</si>
  <si>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</si>
  <si>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</si>
  <si>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</si>
  <si>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</si>
  <si>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</si>
  <si>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</si>
  <si>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</si>
  <si>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</si>
  <si>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</si>
  <si>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</si>
  <si>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</si>
  <si>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</si>
  <si>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</si>
  <si>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</si>
  <si>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</si>
  <si>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</si>
  <si>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</si>
  <si>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</si>
  <si>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</si>
  <si>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</si>
  <si>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</si>
  <si>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</si>
  <si>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</si>
  <si>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</si>
  <si>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</si>
  <si>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</si>
  <si>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</si>
  <si>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</si>
  <si>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</si>
  <si>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</si>
  <si>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</si>
  <si>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</si>
  <si>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</si>
  <si>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</si>
  <si>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</si>
  <si>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</si>
  <si>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</si>
  <si>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</si>
  <si>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</si>
  <si>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</si>
  <si>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</si>
  <si>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</si>
  <si>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</si>
  <si>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</si>
  <si>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</si>
  <si>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</si>
  <si>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</si>
  <si>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</si>
  <si>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</si>
  <si>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</si>
  <si>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</si>
  <si>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</si>
  <si>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</si>
  <si>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</si>
  <si>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</si>
  <si>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</si>
  <si>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</si>
  <si>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</si>
  <si>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</si>
  <si>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</si>
  <si>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</si>
  <si>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</si>
  <si>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</si>
  <si>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</si>
  <si>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</si>
  <si>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</si>
  <si>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</si>
  <si>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</si>
  <si>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</si>
  <si>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</si>
  <si>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</si>
  <si>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</si>
  <si>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</si>
  <si>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</si>
  <si>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</si>
  <si>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</si>
  <si>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</si>
  <si>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</si>
  <si>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</si>
  <si>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</si>
  <si>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</si>
  <si>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</si>
  <si>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</si>
  <si>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</si>
  <si>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</si>
  <si>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</si>
  <si>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</si>
  <si>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</si>
  <si>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</si>
  <si>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</si>
  <si>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</si>
  <si>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</si>
  <si>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</si>
  <si>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</si>
  <si>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</si>
  <si>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</si>
  <si>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</si>
  <si>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</si>
  <si>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</si>
  <si>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</si>
  <si>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</si>
  <si>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</si>
  <si>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</si>
  <si>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</si>
  <si>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</si>
  <si>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</si>
  <si>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</si>
  <si>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</si>
  <si>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</si>
  <si>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</si>
  <si>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</si>
  <si>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</si>
  <si>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</si>
  <si>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</si>
  <si>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</si>
  <si>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</si>
  <si>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</si>
  <si>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</si>
  <si>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</si>
  <si>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</si>
  <si>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</si>
  <si>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</si>
  <si>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</si>
  <si>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</si>
  <si>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</si>
  <si>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</si>
  <si>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</si>
  <si>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</si>
  <si>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</si>
  <si>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</si>
  <si>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</si>
  <si>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</si>
  <si>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</si>
  <si>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</si>
  <si>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</si>
  <si>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</si>
  <si>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</si>
  <si>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</si>
  <si>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</si>
  <si>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</si>
  <si>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</si>
  <si>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</si>
  <si>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</si>
  <si>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</si>
  <si>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</si>
  <si>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</si>
  <si>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</si>
  <si>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</si>
  <si>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</si>
  <si>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</si>
  <si>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</si>
  <si>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</si>
  <si>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</si>
  <si>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</si>
  <si>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</si>
  <si>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</si>
  <si>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</si>
  <si>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</si>
  <si>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</si>
  <si>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</si>
  <si>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</si>
  <si>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</si>
  <si>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</si>
  <si>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</si>
  <si>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</si>
  <si>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</si>
  <si>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</si>
  <si>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</si>
  <si>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</si>
  <si>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</si>
  <si>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</si>
  <si>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</si>
  <si>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</si>
  <si>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</si>
  <si>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</si>
  <si>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</si>
  <si>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</si>
  <si>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</si>
  <si>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</si>
  <si>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</si>
  <si>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</si>
  <si>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</si>
  <si>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</si>
  <si>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</si>
  <si>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</si>
  <si>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</si>
  <si>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</si>
  <si>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</si>
  <si>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</si>
  <si>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</si>
  <si>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</si>
  <si>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</si>
  <si>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</si>
  <si>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</si>
  <si>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</si>
  <si>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</si>
  <si>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</si>
  <si>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</si>
  <si>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</si>
  <si>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</si>
  <si>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</si>
  <si>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</si>
  <si>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</si>
  <si>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</si>
  <si>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</si>
  <si>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</si>
  <si>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</si>
  <si>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</si>
  <si>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</si>
  <si>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</si>
  <si>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</si>
  <si>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</si>
  <si>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</si>
  <si>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</si>
  <si>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</si>
  <si>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</si>
  <si>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</si>
  <si>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</si>
  <si>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</si>
  <si>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</si>
  <si>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</si>
  <si>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</si>
  <si>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</si>
  <si>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</si>
  <si>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</si>
  <si>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</si>
  <si>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</si>
  <si>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</si>
  <si>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</si>
  <si>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</si>
  <si>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</si>
  <si>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</si>
  <si>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</si>
  <si>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</si>
  <si>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</si>
  <si>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</si>
  <si>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</si>
  <si>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</si>
  <si>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</si>
  <si>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</si>
  <si>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</si>
  <si>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</si>
  <si>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</si>
  <si>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</si>
  <si>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</si>
  <si>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</si>
  <si>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</si>
  <si>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</si>
  <si>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</si>
  <si>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</si>
  <si>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</si>
  <si>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</si>
  <si>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</si>
  <si>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</si>
  <si>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</si>
  <si>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</si>
  <si>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</si>
  <si>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</si>
  <si>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</si>
  <si>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</si>
  <si>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</si>
  <si>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</si>
  <si>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</si>
  <si>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</si>
  <si>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</si>
  <si>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</si>
  <si>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</si>
  <si>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</si>
  <si>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</si>
  <si>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</si>
  <si>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</si>
  <si>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</si>
  <si>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</si>
  <si>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</si>
  <si>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</si>
  <si>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</si>
  <si>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</si>
  <si>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</si>
  <si>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</si>
  <si>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</si>
  <si>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</si>
  <si>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</si>
  <si>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</si>
  <si>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</si>
  <si>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</si>
  <si>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</si>
  <si>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</si>
  <si>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</si>
  <si>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</si>
  <si>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</si>
  <si>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</si>
  <si>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</si>
  <si>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</si>
  <si>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</si>
  <si>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</si>
  <si>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</si>
  <si>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</si>
  <si>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</si>
  <si>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</si>
  <si>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</si>
  <si>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</si>
  <si>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</si>
  <si>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</si>
  <si>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</si>
  <si>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</si>
  <si>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</si>
  <si>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</si>
  <si>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</si>
  <si>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</si>
  <si>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</si>
  <si>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</si>
  <si>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</si>
  <si>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</si>
  <si>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</si>
  <si>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</si>
  <si>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</si>
  <si>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</si>
  <si>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</si>
  <si>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</si>
  <si>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</si>
  <si>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</si>
  <si>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</si>
  <si>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</si>
  <si>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</si>
  <si>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</si>
  <si>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</si>
  <si>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</si>
  <si>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</si>
  <si>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</si>
  <si>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</si>
  <si>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</si>
  <si>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</si>
  <si>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</si>
  <si>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</si>
  <si>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</si>
  <si>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</si>
  <si>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</si>
  <si>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</si>
  <si>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</si>
  <si>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</si>
  <si>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</si>
  <si>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</si>
  <si>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</si>
  <si>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</si>
  <si>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</si>
  <si>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</si>
  <si>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</si>
  <si>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</si>
  <si>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</si>
  <si>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</si>
  <si>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</si>
  <si>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</si>
  <si>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</si>
  <si>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</si>
  <si>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</si>
  <si>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</si>
  <si>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</si>
  <si>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</si>
  <si>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</si>
  <si>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</si>
  <si>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</si>
  <si>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</si>
  <si>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</si>
  <si>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</si>
  <si>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</si>
  <si>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</si>
  <si>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</si>
  <si>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</si>
  <si>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</si>
  <si>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</si>
  <si>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</si>
  <si>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</si>
  <si>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</si>
  <si>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</si>
  <si>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</si>
  <si>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</si>
  <si>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</si>
  <si>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</si>
  <si>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</si>
  <si>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</si>
  <si>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</si>
  <si>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</si>
  <si>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</si>
  <si>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</si>
  <si>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</si>
  <si>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</si>
  <si>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</si>
  <si>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</si>
  <si>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</si>
  <si>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</si>
  <si>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</si>
  <si>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</si>
  <si>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</si>
  <si>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</si>
  <si>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</si>
  <si>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</si>
  <si>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</si>
  <si>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</si>
  <si>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</si>
  <si>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</si>
  <si>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</si>
  <si>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</si>
  <si>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</si>
  <si>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</si>
  <si>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</si>
  <si>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</si>
  <si>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</si>
  <si>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</si>
  <si>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</si>
  <si>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</si>
  <si>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</si>
  <si>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</si>
  <si>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</si>
  <si>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</si>
  <si>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</si>
  <si>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</si>
  <si>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</si>
  <si>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</si>
  <si>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</si>
  <si>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</si>
  <si>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</si>
  <si>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</si>
  <si>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</si>
  <si>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</si>
  <si>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</si>
  <si>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</si>
  <si>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</si>
  <si>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</si>
  <si>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</si>
  <si>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</si>
  <si>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</si>
  <si>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</si>
  <si>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</si>
  <si>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</si>
  <si>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</si>
  <si>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</si>
  <si>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</si>
  <si>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</si>
  <si>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</si>
  <si>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</si>
  <si>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</si>
  <si>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</si>
  <si>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</si>
  <si>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</si>
  <si>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</si>
  <si>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</si>
  <si>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</si>
  <si>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</si>
  <si>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</si>
  <si>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</si>
  <si>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</si>
  <si>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</si>
  <si>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</si>
  <si>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</si>
  <si>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</si>
  <si>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</si>
  <si>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</si>
  <si>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</si>
  <si>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</si>
  <si>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</si>
  <si>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</si>
  <si>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</si>
  <si>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</si>
  <si>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</si>
  <si>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</si>
  <si>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</si>
  <si>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</si>
  <si>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</si>
  <si>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</si>
  <si>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</si>
  <si>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</si>
  <si>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</si>
  <si>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</si>
  <si>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</si>
  <si>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</si>
  <si>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</si>
  <si>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</si>
  <si>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</si>
  <si>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</si>
  <si>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</si>
  <si>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</si>
  <si>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</si>
  <si>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</si>
  <si>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</si>
  <si>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</si>
  <si>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</si>
  <si>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</si>
  <si>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</si>
  <si>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</si>
  <si>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</si>
  <si>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</si>
  <si>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</si>
  <si>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</si>
  <si>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</si>
  <si>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</si>
  <si>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</si>
  <si>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</si>
  <si>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</si>
  <si>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</si>
  <si>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</si>
  <si>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</si>
  <si>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</si>
  <si>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</si>
  <si>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</si>
  <si>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</si>
  <si>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</si>
  <si>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</si>
  <si>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</si>
  <si>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</si>
  <si>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</si>
  <si>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</si>
  <si>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</si>
  <si>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</si>
  <si>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</si>
  <si>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</si>
  <si>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</si>
  <si>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</si>
  <si>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</si>
  <si>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</si>
  <si>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</si>
  <si>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</si>
  <si>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</si>
  <si>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</si>
  <si>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</si>
  <si>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</si>
  <si>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</si>
  <si>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</si>
  <si>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</si>
  <si>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</si>
  <si>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</si>
  <si>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</si>
  <si>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</si>
  <si>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</si>
  <si>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</si>
  <si>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</si>
  <si>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</si>
  <si>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</si>
  <si>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</si>
  <si>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</si>
  <si>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</si>
  <si>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</si>
  <si>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</si>
  <si>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</si>
  <si>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</si>
  <si>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</si>
  <si>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</si>
  <si>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</si>
  <si>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</si>
  <si>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</si>
  <si>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</si>
  <si>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</si>
  <si>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</si>
  <si>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</si>
  <si>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</si>
  <si>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</si>
  <si>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</si>
  <si>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</si>
  <si>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</si>
  <si>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</si>
  <si>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</si>
  <si>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</si>
  <si>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</si>
  <si>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</si>
  <si>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</si>
  <si>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</si>
  <si>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</si>
  <si>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</si>
  <si>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</si>
  <si>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</si>
  <si>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</si>
  <si>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</si>
  <si>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</si>
  <si>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</si>
  <si>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</si>
  <si>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</si>
  <si>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</si>
  <si>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</si>
  <si>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</si>
  <si>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</si>
  <si>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</si>
  <si>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</si>
  <si>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</si>
  <si>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</si>
  <si>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</si>
  <si>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</si>
  <si>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</si>
  <si>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</si>
  <si>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</si>
  <si>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</si>
  <si>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</si>
  <si>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</si>
  <si>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</si>
  <si>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</si>
  <si>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</si>
  <si>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</si>
  <si>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</si>
  <si>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</si>
  <si>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</si>
  <si>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</si>
  <si>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</si>
  <si>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</si>
  <si>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</si>
  <si>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</si>
  <si>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</si>
  <si>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</si>
  <si>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</si>
  <si>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</si>
  <si>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</si>
  <si>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</si>
  <si>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</si>
  <si>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</si>
  <si>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</si>
  <si>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</si>
  <si>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</si>
  <si>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</si>
  <si>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</si>
  <si>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</si>
  <si>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</si>
  <si>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</si>
  <si>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</si>
  <si>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</si>
  <si>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</si>
  <si>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</si>
  <si>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</si>
  <si>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</si>
  <si>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</si>
  <si>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</si>
  <si>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</si>
  <si>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</si>
  <si>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</si>
  <si>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</si>
  <si>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</si>
  <si>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</si>
  <si>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</si>
  <si>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</si>
  <si>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</si>
  <si>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</si>
  <si>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</si>
  <si>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</si>
  <si>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</si>
  <si>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</si>
  <si>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</si>
  <si>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</si>
  <si>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</si>
  <si>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</si>
  <si>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</si>
  <si>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</si>
  <si>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</si>
  <si>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</si>
  <si>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</si>
  <si>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</si>
  <si>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</si>
  <si>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</si>
  <si>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</si>
  <si>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</si>
  <si>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</si>
  <si>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</si>
  <si>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</si>
  <si>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</si>
  <si>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</si>
  <si>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</si>
  <si>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</si>
  <si>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</si>
  <si>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</si>
  <si>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</si>
  <si>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</si>
  <si>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</si>
  <si>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</si>
  <si>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</si>
  <si>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</si>
  <si>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</si>
  <si>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</si>
  <si>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</si>
  <si>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</si>
  <si>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</si>
  <si>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</si>
  <si>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</si>
  <si>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</si>
  <si>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</si>
  <si>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</si>
  <si>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</si>
  <si>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</si>
  <si>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</si>
  <si>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</si>
  <si>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</si>
  <si>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</si>
  <si>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</si>
  <si>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</si>
  <si>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</si>
  <si>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</si>
  <si>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</si>
  <si>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</si>
  <si>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</si>
  <si>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</si>
  <si>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</si>
  <si>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</si>
  <si>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</si>
  <si>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</si>
  <si>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</si>
  <si>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</si>
  <si>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</si>
  <si>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</si>
  <si>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</si>
  <si>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</si>
  <si>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</si>
  <si>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</si>
  <si>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</si>
  <si>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</si>
  <si>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</si>
  <si>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</si>
  <si>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</si>
  <si>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</si>
  <si>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</si>
  <si>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</si>
  <si>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</si>
  <si>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</si>
  <si>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</si>
  <si>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</si>
  <si>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</si>
  <si>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</si>
  <si>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</si>
  <si>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</si>
  <si>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</si>
  <si>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</si>
  <si>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</si>
  <si>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</si>
  <si>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</si>
  <si>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</si>
  <si>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</si>
  <si>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</si>
  <si>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</si>
  <si>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</si>
  <si>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</si>
  <si>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</si>
  <si>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</si>
  <si>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</si>
  <si>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</si>
  <si>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</si>
  <si>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</si>
  <si>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</si>
  <si>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</si>
  <si>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</si>
  <si>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</si>
  <si>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</si>
  <si>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</si>
  <si>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</si>
  <si>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</si>
  <si>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</si>
  <si>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</si>
  <si>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</si>
  <si>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</si>
  <si>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</si>
  <si>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</si>
  <si>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</si>
  <si>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</si>
  <si>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</si>
  <si>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</si>
  <si>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</si>
  <si>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</si>
  <si>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</si>
  <si>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</si>
  <si>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</si>
  <si>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</si>
  <si>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</si>
  <si>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</si>
  <si>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</si>
  <si>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</si>
  <si>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</si>
  <si>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</si>
  <si>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</si>
  <si>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</si>
  <si>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</si>
  <si>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</si>
  <si>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</si>
  <si>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</si>
  <si>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</si>
  <si>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</si>
  <si>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</si>
  <si>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</si>
  <si>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</si>
  <si>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</si>
  <si>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</si>
  <si>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</si>
  <si>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</si>
  <si>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</si>
  <si>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</si>
  <si>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</si>
  <si>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</si>
  <si>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</si>
  <si>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</si>
  <si>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</si>
  <si>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</si>
  <si>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</si>
  <si>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</si>
  <si>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</si>
  <si>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</si>
  <si>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</si>
  <si>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</si>
  <si>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</si>
  <si>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</si>
  <si>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</si>
  <si>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</si>
  <si>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</si>
  <si>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</si>
  <si>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</si>
  <si>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</si>
  <si>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</si>
  <si>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</si>
  <si>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</si>
  <si>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</si>
  <si>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</si>
  <si>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</si>
  <si>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</si>
  <si>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</si>
  <si>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</si>
  <si>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</si>
  <si>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</si>
  <si>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</si>
  <si>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</si>
  <si>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</si>
  <si>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</si>
  <si>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</si>
  <si>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</si>
  <si>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</si>
  <si>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</si>
  <si>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</si>
  <si>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</si>
  <si>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</si>
  <si>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</si>
  <si>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</si>
  <si>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</si>
  <si>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</si>
  <si>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</si>
  <si>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</si>
  <si>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</si>
  <si>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</si>
  <si>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</si>
  <si>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</si>
  <si>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</si>
  <si>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</si>
  <si>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</si>
  <si>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</si>
  <si>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</si>
  <si>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</si>
  <si>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</si>
  <si>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</si>
  <si>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</si>
  <si>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</si>
  <si>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</si>
  <si>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</si>
  <si>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</si>
  <si>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</si>
  <si>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</si>
  <si>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</si>
  <si>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</si>
  <si>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</si>
  <si>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</si>
  <si>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</si>
  <si>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</si>
  <si>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</si>
  <si>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</si>
  <si>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</si>
  <si>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</si>
  <si>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</si>
  <si>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</si>
  <si>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</si>
  <si>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</si>
  <si>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</si>
  <si>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</si>
  <si>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</si>
  <si>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</si>
  <si>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</si>
  <si>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</si>
  <si>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</si>
  <si>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</si>
  <si>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</si>
  <si>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</si>
  <si>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</si>
  <si>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</si>
  <si>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</si>
  <si>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</si>
  <si>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</si>
  <si>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</si>
  <si>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</si>
  <si>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</si>
  <si>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</si>
  <si>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</si>
  <si>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</si>
  <si>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</si>
  <si>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</si>
  <si>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</si>
  <si>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</si>
  <si>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</si>
  <si>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</si>
  <si>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</si>
  <si>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</si>
  <si>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</si>
  <si>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</si>
  <si>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</si>
  <si>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</si>
  <si>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</si>
  <si>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</si>
  <si>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</si>
  <si>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</si>
  <si>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</si>
  <si>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</si>
  <si>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</si>
  <si>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</si>
  <si>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</si>
  <si>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</si>
  <si>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</si>
  <si>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</si>
  <si>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</si>
  <si>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</si>
  <si>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</si>
  <si>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</si>
  <si>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</si>
  <si>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</si>
  <si>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</si>
  <si>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</si>
  <si>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</si>
  <si>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</si>
  <si>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</si>
  <si>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</si>
  <si>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</si>
  <si>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</si>
  <si>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</si>
  <si>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</si>
  <si>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</si>
  <si>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</si>
  <si>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</si>
  <si>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</si>
  <si>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</si>
  <si>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</si>
  <si>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</si>
  <si>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</si>
  <si>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</si>
  <si>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</si>
  <si>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</si>
  <si>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</si>
  <si>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</si>
  <si>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</si>
  <si>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</si>
  <si>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</si>
  <si>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</si>
  <si>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</si>
  <si>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</si>
  <si>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</si>
  <si>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</si>
  <si>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</si>
  <si>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</si>
  <si>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</si>
  <si>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</si>
  <si>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</si>
  <si>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</si>
  <si>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</si>
  <si>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</si>
  <si>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</si>
  <si>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</si>
  <si>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</si>
  <si>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</si>
  <si>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</si>
  <si>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</si>
  <si>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</si>
  <si>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</si>
  <si>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</si>
  <si>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</si>
  <si>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</si>
  <si>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</si>
  <si>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</si>
  <si>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</si>
  <si>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</si>
  <si>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</si>
  <si>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</si>
  <si>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</si>
  <si>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</si>
  <si>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</si>
  <si>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</si>
  <si>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</si>
  <si>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</si>
  <si>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</si>
  <si>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</si>
  <si>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</si>
  <si>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</si>
  <si>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</si>
  <si>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</si>
  <si>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</si>
  <si>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</si>
  <si>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</si>
  <si>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</si>
  <si>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</si>
  <si>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</si>
  <si>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</si>
  <si>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</si>
  <si>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</si>
  <si>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</si>
  <si>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</si>
  <si>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</si>
  <si>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</si>
  <si>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</si>
  <si>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</si>
  <si>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</si>
  <si>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</si>
  <si>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</si>
  <si>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</si>
  <si>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</si>
  <si>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</si>
  <si>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</si>
  <si>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</si>
  <si>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</si>
  <si>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</si>
  <si>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</si>
  <si>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</si>
  <si>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</si>
  <si>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</si>
  <si>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</si>
  <si>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</si>
  <si>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</si>
  <si>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</si>
  <si>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</si>
  <si>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</si>
  <si>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</si>
  <si>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</si>
  <si>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</si>
  <si>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</si>
  <si>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</si>
  <si>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</si>
  <si>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</si>
  <si>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</si>
  <si>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</si>
  <si>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</si>
  <si>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</si>
  <si>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</si>
  <si>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</si>
  <si>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</si>
  <si>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</si>
  <si>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</si>
  <si>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</si>
  <si>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</si>
  <si>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</si>
  <si>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</si>
  <si>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</si>
  <si>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</si>
  <si>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</si>
  <si>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</si>
  <si>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</si>
  <si>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</si>
  <si>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</si>
  <si>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</si>
  <si>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</si>
  <si>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</si>
  <si>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</si>
  <si>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</si>
  <si>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</si>
  <si>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</si>
  <si>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</si>
  <si>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</si>
  <si>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</si>
  <si>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</si>
  <si>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</si>
  <si>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</si>
  <si>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</si>
  <si>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</si>
  <si>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</si>
  <si>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</si>
  <si>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</si>
  <si>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</si>
  <si>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</si>
  <si>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</si>
  <si>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</si>
  <si>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</si>
  <si>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</si>
  <si>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</si>
  <si>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</si>
  <si>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</si>
  <si>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</si>
  <si>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</si>
  <si>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</si>
  <si>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</si>
  <si>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</si>
  <si>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</si>
  <si>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</si>
  <si>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</si>
  <si>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</si>
  <si>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</si>
  <si>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</si>
  <si>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</si>
  <si>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</si>
  <si>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</si>
  <si>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</si>
  <si>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</si>
  <si>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</si>
  <si>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</si>
  <si>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</si>
  <si>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</si>
  <si>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</si>
  <si>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</si>
  <si>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</si>
  <si>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</si>
  <si>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</si>
  <si>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</si>
  <si>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</si>
  <si>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</si>
  <si>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</si>
  <si>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</si>
  <si>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</si>
  <si>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</si>
  <si>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</si>
  <si>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</si>
  <si>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</si>
  <si>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</si>
  <si>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</si>
  <si>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</si>
  <si>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</si>
  <si>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</si>
  <si>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</si>
  <si>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</si>
  <si>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</si>
  <si>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</si>
  <si>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</si>
  <si>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</si>
  <si>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</si>
  <si>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</si>
  <si>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</si>
  <si>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</si>
  <si>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</si>
  <si>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</si>
  <si>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</si>
  <si>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</si>
  <si>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</si>
  <si>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</si>
  <si>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</si>
  <si>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</si>
  <si>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</si>
  <si>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</si>
  <si>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</si>
  <si>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</si>
  <si>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</si>
  <si>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</si>
  <si>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</si>
  <si>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</si>
  <si>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</si>
  <si>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</si>
  <si>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</si>
  <si>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</si>
  <si>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</si>
  <si>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</si>
  <si>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</si>
  <si>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</si>
  <si>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</si>
  <si>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</si>
  <si>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</si>
  <si>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</si>
  <si>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</si>
  <si>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</si>
  <si>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</si>
  <si>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</si>
  <si>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</si>
  <si>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</si>
  <si>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</si>
  <si>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</si>
  <si>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</si>
  <si>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</si>
  <si>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</si>
  <si>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</si>
  <si>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</si>
  <si>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</si>
  <si>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</si>
  <si>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</si>
  <si>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</si>
  <si>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</si>
  <si>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</si>
  <si>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</si>
  <si>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</si>
  <si>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</si>
  <si>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</si>
  <si>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</si>
  <si>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</si>
  <si>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</si>
  <si>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</si>
  <si>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</si>
  <si>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</si>
  <si>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</si>
  <si>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</si>
  <si>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</si>
  <si>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</si>
  <si>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</si>
  <si>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</si>
  <si>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</si>
  <si>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</si>
  <si>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</si>
  <si>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</si>
  <si>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</si>
  <si>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</si>
  <si>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</si>
  <si>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</si>
  <si>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</si>
  <si>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</si>
  <si>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</si>
  <si>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</si>
  <si>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</si>
  <si>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</si>
  <si>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</si>
  <si>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</si>
  <si>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</si>
  <si>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</si>
  <si>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</si>
  <si>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</si>
  <si>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</si>
  <si>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</si>
  <si>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</si>
  <si>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</si>
  <si>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</si>
  <si>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</si>
  <si>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</si>
  <si>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</si>
  <si>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</si>
  <si>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</si>
  <si>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</si>
  <si>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</si>
  <si>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</si>
  <si>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</si>
  <si>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</si>
  <si>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</si>
  <si>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</si>
  <si>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</si>
  <si>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</si>
  <si>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</si>
  <si>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</si>
  <si>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</si>
  <si>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</si>
  <si>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</si>
  <si>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</si>
  <si>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</si>
  <si>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</si>
  <si>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</si>
  <si>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</si>
  <si>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</si>
  <si>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</si>
  <si>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</si>
  <si>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</si>
  <si>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</si>
  <si>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</si>
  <si>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</si>
  <si>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</si>
  <si>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</si>
  <si>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</si>
  <si>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</si>
  <si>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</si>
  <si>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</si>
  <si>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</si>
  <si>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</si>
  <si>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</si>
  <si>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</si>
  <si>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</si>
  <si>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</si>
  <si>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</si>
  <si>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</si>
  <si>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</si>
  <si>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</si>
  <si>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</si>
  <si>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</si>
  <si>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</si>
  <si>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</si>
  <si>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</si>
  <si>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</si>
  <si>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</si>
  <si>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</si>
  <si>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</si>
  <si>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</si>
  <si>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</si>
  <si>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</si>
  <si>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</si>
  <si>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</si>
  <si>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</si>
  <si>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</si>
  <si>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</si>
  <si>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</si>
  <si>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</si>
  <si>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</si>
  <si>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</si>
  <si>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</si>
  <si>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</si>
  <si>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</si>
  <si>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</si>
  <si>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</si>
  <si>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</si>
  <si>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</si>
  <si>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</si>
  <si>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</si>
  <si>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</si>
  <si>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</si>
  <si>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</si>
  <si>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</si>
  <si>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</si>
  <si>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</si>
  <si>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</si>
  <si>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</si>
  <si>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</si>
  <si>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</si>
  <si>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</si>
  <si>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</si>
  <si>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</si>
  <si>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</si>
  <si>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</si>
  <si>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</si>
  <si>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</si>
  <si>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</si>
  <si>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</si>
  <si>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</si>
  <si>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</si>
  <si>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</si>
  <si>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</si>
  <si>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</si>
  <si>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</si>
  <si>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</si>
  <si>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</si>
  <si>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</si>
  <si>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</si>
  <si>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</si>
  <si>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</si>
  <si>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</si>
  <si>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</si>
  <si>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</si>
  <si>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</si>
  <si>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</si>
  <si>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</si>
  <si>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</si>
  <si>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</si>
  <si>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</si>
  <si>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</si>
  <si>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</si>
  <si>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</si>
  <si>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</si>
  <si>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</si>
  <si>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</si>
  <si>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</si>
  <si>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</si>
  <si>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</si>
  <si>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</si>
  <si>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</si>
  <si>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</si>
  <si>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</si>
  <si>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</si>
  <si>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</si>
  <si>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</si>
  <si>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</si>
  <si>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</si>
  <si>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</si>
  <si>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</si>
  <si>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</si>
  <si>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</si>
  <si>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</si>
  <si>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</si>
  <si>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</si>
  <si>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</si>
  <si>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</si>
  <si>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</si>
  <si>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</si>
  <si>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</si>
  <si>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</si>
  <si>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</si>
  <si>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</si>
  <si>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</si>
  <si>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</si>
  <si>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</si>
  <si>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</si>
  <si>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</si>
  <si>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</si>
  <si>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</si>
  <si>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</si>
  <si>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</si>
  <si>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</si>
  <si>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</si>
  <si>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</si>
  <si>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</si>
  <si>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</si>
  <si>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</si>
  <si>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</si>
  <si>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</si>
  <si>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</si>
  <si>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</si>
  <si>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</si>
  <si>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</si>
  <si>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</si>
  <si>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</si>
  <si>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</si>
  <si>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</si>
  <si>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</si>
  <si>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</si>
  <si>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</si>
  <si>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</si>
  <si>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</si>
  <si>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</si>
  <si>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</si>
  <si>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</si>
  <si>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</si>
  <si>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</si>
  <si>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</si>
  <si>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</si>
  <si>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</si>
  <si>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</si>
  <si>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</si>
  <si>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</si>
  <si>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</si>
  <si>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</si>
  <si>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</si>
  <si>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</si>
  <si>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</si>
  <si>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</si>
  <si>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</si>
  <si>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</si>
  <si>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</si>
  <si>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</si>
  <si>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</si>
  <si>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</si>
  <si>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</si>
  <si>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</si>
  <si>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</si>
  <si>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</si>
  <si>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</si>
  <si>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</si>
  <si>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</si>
  <si>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</si>
  <si>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</si>
  <si>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</si>
  <si>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</si>
  <si>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</si>
  <si>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</si>
  <si>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</si>
  <si>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</si>
  <si>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</si>
  <si>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</si>
  <si>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</si>
  <si>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</si>
  <si>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</si>
  <si>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</si>
  <si>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</si>
  <si>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</si>
  <si>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</si>
  <si>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</si>
  <si>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</si>
  <si>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</si>
  <si>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</si>
  <si>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</si>
  <si>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</si>
  <si>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</si>
  <si>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</si>
  <si>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</si>
  <si>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</si>
  <si>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</si>
  <si>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</si>
  <si>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</si>
  <si>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</si>
  <si>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</si>
  <si>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</si>
  <si>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</si>
  <si>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</si>
  <si>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</si>
  <si>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</si>
  <si>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</si>
  <si>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</si>
  <si>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</si>
  <si>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</si>
  <si>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</si>
  <si>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</si>
  <si>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</si>
  <si>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</si>
  <si>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</si>
  <si>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</si>
  <si>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</si>
  <si>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</si>
  <si>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</si>
  <si>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</si>
  <si>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</si>
  <si>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</si>
  <si>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</si>
  <si>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</si>
  <si>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</si>
  <si>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</si>
  <si>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</si>
  <si>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</si>
  <si>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</si>
  <si>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</si>
  <si>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</si>
  <si>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</si>
  <si>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</si>
  <si>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</si>
  <si>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</si>
  <si>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</si>
  <si>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</si>
  <si>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</si>
  <si>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</si>
  <si>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</si>
  <si>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</si>
  <si>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</si>
  <si>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</si>
  <si>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</si>
  <si>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</si>
  <si>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</si>
  <si>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</si>
  <si>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</si>
  <si>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</si>
  <si>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</si>
  <si>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</si>
  <si>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</si>
  <si>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</si>
  <si>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</si>
  <si>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</si>
  <si>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</si>
  <si>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</si>
  <si>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</si>
  <si>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</si>
  <si>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</si>
  <si>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</si>
  <si>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</si>
  <si>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</si>
  <si>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</si>
  <si>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</si>
  <si>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</si>
  <si>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</si>
  <si>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</si>
  <si>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</si>
  <si>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</si>
  <si>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</si>
  <si>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</si>
  <si>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</si>
  <si>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</si>
  <si>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</si>
  <si>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</si>
  <si>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</si>
  <si>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</si>
  <si>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</si>
  <si>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</si>
  <si>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</si>
  <si>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</si>
  <si>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</si>
  <si>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</si>
  <si>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</si>
  <si>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</si>
  <si>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</si>
  <si>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</si>
  <si>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</si>
  <si>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</si>
  <si>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</si>
  <si>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</si>
  <si>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</si>
  <si>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</si>
  <si>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</si>
  <si>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</si>
  <si>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</si>
  <si>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</si>
  <si>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</si>
  <si>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</si>
  <si>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</si>
  <si>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</si>
  <si>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</si>
  <si>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</si>
  <si>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</si>
  <si>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</si>
  <si>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</si>
  <si>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</si>
  <si>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</si>
  <si>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</si>
  <si>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</si>
  <si>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</si>
  <si>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</si>
  <si>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</si>
  <si>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</si>
  <si>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</si>
  <si>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</si>
  <si>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</si>
  <si>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</si>
  <si>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</si>
  <si>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</si>
  <si>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</si>
  <si>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</si>
  <si>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</si>
  <si>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</si>
  <si>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</si>
  <si>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</si>
  <si>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</si>
  <si>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</si>
  <si>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</si>
  <si>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</si>
  <si>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</si>
  <si>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</si>
  <si>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</si>
  <si>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</si>
  <si>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</si>
  <si>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</si>
  <si>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</si>
  <si>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</si>
  <si>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</si>
  <si>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</si>
  <si>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</si>
  <si>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</si>
  <si>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</si>
  <si>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</si>
  <si>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</si>
  <si>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</si>
  <si>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</si>
  <si>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</si>
  <si>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</si>
  <si>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</si>
  <si>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</si>
  <si>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</si>
  <si>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</si>
  <si>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</si>
  <si>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</si>
  <si>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</si>
  <si>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</si>
  <si>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</si>
  <si>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</si>
  <si>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</si>
  <si>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</si>
  <si>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</si>
  <si>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</si>
  <si>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</si>
  <si>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</si>
  <si>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</si>
  <si>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</si>
  <si>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</si>
  <si>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</si>
  <si>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</si>
  <si>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</si>
  <si>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</si>
  <si>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</si>
  <si>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</si>
  <si>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</si>
  <si>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</si>
  <si>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</si>
  <si>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</si>
  <si>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</si>
  <si>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</si>
  <si>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</si>
  <si>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</si>
  <si>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</si>
  <si>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</si>
  <si>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</si>
  <si>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</si>
  <si>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</si>
  <si>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</si>
  <si>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</si>
  <si>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</si>
  <si>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</si>
  <si>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</si>
  <si>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</si>
  <si>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</si>
  <si>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</si>
  <si>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</si>
  <si>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</si>
  <si>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</si>
  <si>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</si>
  <si>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</si>
  <si>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</si>
  <si>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</si>
  <si>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</si>
  <si>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</si>
  <si>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</si>
  <si>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</si>
  <si>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</si>
  <si>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</si>
  <si>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</si>
  <si>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</si>
  <si>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</si>
  <si>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</si>
  <si>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</si>
  <si>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</si>
  <si>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</si>
  <si>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</si>
  <si>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</si>
  <si>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</si>
  <si>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</si>
  <si>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</si>
  <si>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</si>
  <si>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</si>
  <si>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</si>
  <si>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</si>
  <si>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</si>
  <si>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</si>
  <si>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</si>
  <si>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</si>
  <si>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</si>
  <si>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</si>
  <si>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</si>
  <si>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</si>
  <si>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</si>
  <si>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</si>
  <si>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</si>
  <si>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</si>
  <si>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</si>
  <si>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</si>
  <si>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</si>
  <si>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</si>
  <si>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</si>
  <si>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</si>
  <si>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</si>
  <si>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</si>
  <si>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</si>
  <si>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</si>
  <si>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</si>
  <si>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</si>
  <si>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</si>
  <si>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</si>
  <si>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</si>
  <si>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</si>
  <si>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</si>
  <si>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</si>
  <si>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</si>
  <si>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</si>
  <si>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</si>
  <si>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</si>
  <si>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</si>
  <si>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</si>
  <si>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</si>
  <si>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</si>
  <si>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</si>
  <si>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</si>
  <si>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</si>
  <si>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</si>
  <si>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</si>
  <si>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</si>
  <si>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</si>
  <si>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</si>
  <si>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</si>
  <si>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</si>
  <si>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</si>
  <si>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</si>
  <si>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</si>
  <si>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</si>
  <si>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</si>
  <si>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</si>
  <si>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</si>
  <si>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</si>
  <si>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</si>
  <si>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</si>
  <si>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</si>
  <si>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</si>
  <si>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</si>
  <si>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</si>
  <si>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</si>
  <si>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</si>
  <si>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</si>
  <si>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</si>
  <si>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</si>
  <si>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</si>
  <si>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</si>
  <si>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</si>
  <si>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</si>
  <si>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</si>
  <si>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</si>
  <si>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</si>
  <si>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</si>
  <si>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</si>
  <si>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</si>
  <si>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</si>
  <si>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</si>
  <si>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</si>
  <si>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</si>
  <si>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</si>
  <si>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</si>
  <si>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</si>
  <si>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</si>
  <si>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</si>
  <si>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</si>
  <si>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</si>
  <si>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</si>
  <si>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</si>
  <si>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</si>
  <si>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</si>
  <si>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</si>
  <si>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</si>
  <si>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</si>
  <si>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</si>
  <si>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</si>
  <si>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</si>
  <si>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</si>
  <si>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</si>
  <si>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</si>
  <si>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</si>
  <si>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</si>
  <si>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</si>
  <si>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</si>
  <si>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</si>
  <si>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</si>
  <si>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</si>
  <si>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</si>
  <si>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</si>
  <si>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</si>
  <si>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</si>
  <si>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</si>
  <si>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</si>
  <si>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</si>
  <si>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</si>
  <si>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</si>
  <si>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</si>
  <si>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</si>
  <si>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</si>
  <si>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</si>
  <si>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</si>
  <si>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</si>
  <si>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</si>
  <si>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</si>
  <si>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</si>
  <si>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</si>
  <si>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</si>
  <si>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</si>
  <si>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</si>
  <si>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</si>
  <si>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</si>
  <si>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</si>
  <si>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</si>
  <si>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</si>
  <si>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</si>
  <si>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</si>
  <si>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</si>
  <si>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</si>
  <si>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</si>
  <si>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</si>
  <si>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</si>
  <si>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</si>
  <si>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</si>
  <si>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</si>
  <si>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</si>
  <si>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</si>
  <si>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</si>
  <si>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</si>
  <si>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</si>
  <si>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</si>
  <si>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</si>
  <si>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</si>
  <si>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</si>
  <si>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</si>
  <si>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</si>
  <si>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</si>
  <si>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</si>
  <si>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</si>
  <si>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</si>
  <si>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</si>
  <si>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</si>
  <si>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</si>
  <si>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</si>
  <si>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</si>
  <si>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</si>
  <si>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</si>
  <si>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</si>
  <si>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</si>
  <si>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</si>
  <si>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</si>
  <si>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</si>
  <si>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</si>
  <si>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</si>
  <si>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</si>
  <si>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</si>
  <si>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</si>
  <si>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</si>
  <si>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</si>
  <si>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</si>
  <si>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</si>
  <si>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</si>
  <si>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</si>
  <si>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</si>
  <si>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</si>
  <si>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</si>
  <si>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</si>
  <si>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</si>
  <si>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</si>
  <si>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</si>
  <si>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</si>
  <si>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</si>
  <si>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</si>
  <si>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</si>
  <si>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</si>
  <si>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</si>
  <si>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</si>
  <si>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</si>
  <si>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</si>
  <si>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</si>
  <si>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</si>
  <si>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</si>
  <si>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</si>
  <si>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</si>
  <si>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</si>
  <si>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</si>
  <si>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</si>
  <si>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</si>
  <si>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</si>
  <si>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</si>
  <si>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</si>
  <si>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</si>
  <si>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</si>
  <si>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</si>
  <si>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</si>
  <si>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</si>
  <si>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</si>
  <si>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</si>
  <si>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</si>
  <si>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</si>
  <si>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</si>
  <si>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</si>
  <si>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</si>
  <si>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</si>
  <si>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</si>
  <si>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</si>
  <si>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</si>
  <si>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</si>
  <si>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</si>
  <si>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</si>
  <si>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</si>
  <si>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</si>
  <si>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</si>
  <si>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</si>
  <si>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</si>
  <si>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</si>
  <si>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</si>
  <si>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</si>
  <si>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</si>
  <si>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</si>
  <si>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</si>
  <si>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</si>
  <si>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</si>
  <si>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</si>
  <si>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</si>
  <si>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</si>
  <si>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</si>
  <si>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</si>
  <si>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</si>
  <si>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</si>
  <si>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</si>
  <si>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</si>
  <si>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</si>
  <si>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</si>
  <si>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</si>
  <si>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</si>
  <si>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</si>
  <si>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</si>
  <si>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</si>
  <si>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</si>
  <si>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</si>
  <si>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</si>
  <si>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</si>
  <si>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</si>
  <si>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</si>
  <si>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</si>
  <si>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</si>
  <si>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</si>
  <si>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</si>
  <si>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</si>
  <si>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</si>
  <si>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</si>
  <si>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</si>
  <si>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</si>
  <si>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</si>
  <si>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</si>
  <si>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</si>
  <si>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</si>
  <si>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</si>
  <si>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</si>
  <si>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</si>
  <si>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</si>
  <si>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</si>
  <si>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</si>
  <si>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</si>
  <si>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</si>
  <si>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</si>
  <si>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</si>
  <si>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</si>
  <si>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</si>
  <si>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</si>
  <si>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</si>
  <si>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</si>
  <si>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</si>
  <si>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</si>
  <si>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</si>
  <si>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</si>
  <si>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</si>
  <si>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</si>
  <si>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</si>
  <si>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</si>
  <si>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</si>
  <si>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</si>
  <si>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</si>
  <si>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</si>
  <si>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</si>
  <si>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</si>
  <si>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</si>
  <si>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</si>
  <si>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</si>
  <si>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</si>
  <si>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</si>
  <si>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</si>
  <si>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</si>
  <si>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</si>
  <si>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</si>
  <si>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</si>
  <si>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</si>
  <si>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</si>
  <si>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</si>
  <si>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</si>
  <si>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</si>
  <si>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</si>
  <si>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</si>
  <si>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</si>
  <si>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</si>
  <si>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</si>
  <si>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</si>
  <si>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</si>
  <si>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</si>
  <si>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</si>
  <si>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</si>
  <si>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</si>
  <si>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</si>
  <si>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</si>
  <si>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</si>
  <si>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</si>
  <si>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</si>
  <si>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</si>
  <si>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</si>
  <si>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</si>
  <si>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</si>
  <si>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</si>
  <si>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</si>
  <si>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</si>
  <si>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</si>
  <si>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</si>
  <si>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</si>
  <si>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</si>
  <si>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</si>
  <si>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</si>
  <si>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</si>
  <si>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</si>
  <si>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</si>
  <si>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</si>
  <si>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</si>
  <si>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</si>
  <si>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</si>
  <si>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</si>
  <si>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</si>
  <si>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</si>
  <si>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</si>
  <si>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</si>
  <si>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</si>
  <si>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</si>
  <si>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</si>
  <si>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</si>
  <si>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</si>
  <si>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</si>
  <si>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</si>
  <si>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</si>
  <si>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</si>
  <si>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</si>
  <si>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</si>
  <si>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</si>
  <si>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</si>
  <si>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</si>
  <si>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</si>
  <si>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</si>
  <si>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</si>
  <si>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</si>
  <si>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</si>
  <si>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</si>
  <si>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</si>
  <si>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</si>
  <si>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</si>
  <si>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</si>
  <si>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</si>
  <si>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</si>
  <si>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</si>
  <si>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</si>
  <si>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</si>
  <si>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</si>
  <si>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</si>
  <si>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</si>
  <si>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</si>
  <si>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</si>
  <si>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</si>
  <si>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</si>
  <si>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</si>
  <si>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</si>
  <si>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</si>
  <si>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</si>
  <si>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</si>
  <si>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</si>
  <si>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</si>
  <si>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</si>
  <si>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</si>
  <si>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</si>
  <si>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</si>
  <si>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</si>
  <si>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</si>
  <si>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</si>
  <si>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</si>
  <si>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</si>
  <si>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</si>
  <si>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</si>
  <si>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</si>
  <si>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</si>
  <si>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</si>
  <si>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</si>
  <si>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</si>
  <si>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</si>
  <si>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</si>
  <si>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</si>
  <si>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</si>
  <si>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</si>
  <si>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</si>
  <si>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</si>
  <si>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</si>
  <si>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</si>
  <si>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</si>
  <si>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</si>
  <si>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</si>
  <si>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</si>
  <si>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</si>
  <si>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</si>
  <si>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</si>
  <si>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</si>
  <si>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</si>
  <si>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</si>
  <si>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</si>
  <si>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</si>
  <si>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</si>
  <si>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</si>
  <si>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</si>
  <si>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</si>
  <si>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</si>
  <si>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</si>
  <si>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</si>
  <si>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</si>
  <si>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</si>
  <si>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</si>
  <si>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</si>
  <si>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</si>
  <si>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</si>
  <si>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</si>
  <si>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</si>
  <si>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</si>
  <si>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</si>
  <si>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</si>
  <si>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</si>
  <si>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</si>
  <si>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</si>
  <si>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</si>
  <si>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</si>
  <si>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</si>
  <si>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</si>
  <si>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</si>
  <si>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</si>
  <si>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</si>
  <si>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</si>
  <si>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</si>
  <si>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</si>
  <si>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</si>
  <si>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</si>
  <si>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</si>
  <si>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</si>
  <si>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</si>
  <si>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</si>
  <si>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</si>
  <si>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</si>
  <si>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</si>
  <si>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</si>
  <si>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</si>
  <si>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</si>
  <si>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</si>
  <si>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</si>
  <si>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</si>
  <si>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</si>
  <si>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</si>
  <si>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</si>
  <si>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</si>
  <si>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</si>
  <si>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</si>
  <si>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</si>
  <si>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</si>
  <si>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</si>
  <si>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</si>
  <si>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</si>
  <si>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</si>
  <si>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</si>
  <si>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</si>
  <si>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</si>
  <si>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</si>
  <si>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</si>
  <si>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</si>
  <si>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</si>
  <si>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</si>
  <si>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</si>
  <si>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</si>
  <si>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</si>
  <si>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</si>
  <si>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</si>
  <si>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</si>
  <si>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</si>
  <si>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</si>
  <si>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</si>
  <si>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</si>
  <si>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</si>
  <si>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</si>
  <si>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</si>
  <si>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</si>
  <si>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</si>
  <si>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</si>
  <si>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</si>
  <si>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</si>
  <si>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</si>
  <si>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</si>
  <si>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</si>
  <si>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</si>
  <si>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</si>
  <si>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</si>
  <si>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</si>
  <si>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</si>
  <si>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</si>
  <si>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</si>
  <si>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</si>
  <si>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</si>
  <si>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</si>
  <si>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</si>
  <si>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</si>
  <si>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</si>
  <si>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</si>
  <si>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</si>
  <si>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</si>
  <si>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</si>
  <si>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</si>
  <si>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</si>
  <si>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</si>
  <si>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</si>
  <si>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</si>
  <si>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</si>
  <si>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</si>
  <si>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</si>
  <si>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</si>
  <si>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</si>
  <si>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</si>
  <si>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</si>
  <si>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</si>
  <si>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</si>
  <si>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</si>
  <si>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</si>
  <si>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</si>
  <si>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</si>
  <si>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</si>
  <si>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</si>
  <si>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</si>
  <si>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</si>
  <si>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</si>
  <si>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</si>
  <si>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</si>
  <si>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</si>
  <si>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</si>
  <si>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</si>
  <si>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</si>
  <si>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</si>
  <si>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</si>
  <si>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</si>
  <si>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</si>
  <si>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</si>
  <si>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</si>
  <si>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</si>
  <si>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</si>
  <si>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</si>
  <si>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</si>
  <si>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</si>
  <si>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</si>
  <si>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</si>
  <si>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</si>
  <si>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</si>
  <si>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</si>
  <si>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</si>
  <si>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</si>
  <si>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</si>
  <si>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</si>
  <si>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</si>
  <si>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</si>
  <si>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</si>
  <si>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</si>
  <si>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</si>
  <si>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</si>
  <si>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</si>
  <si>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</si>
  <si>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</si>
  <si>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</si>
  <si>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</si>
  <si>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</si>
  <si>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</si>
  <si>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</si>
  <si>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</si>
  <si>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</si>
  <si>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</si>
  <si>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</si>
  <si>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</si>
  <si>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</si>
  <si>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</si>
  <si>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</si>
  <si>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</si>
  <si>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</si>
  <si>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</si>
  <si>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</si>
  <si>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</si>
  <si>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</si>
  <si>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</si>
  <si>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</si>
  <si>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</si>
  <si>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</si>
  <si>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</si>
  <si>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</si>
  <si>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</si>
  <si>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</si>
  <si>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</si>
  <si>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</si>
  <si>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</si>
  <si>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</si>
  <si>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</si>
  <si>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</si>
  <si>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</si>
  <si>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</si>
  <si>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</si>
  <si>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</si>
  <si>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</si>
  <si>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</si>
  <si>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</si>
  <si>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</si>
  <si>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</si>
  <si>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</si>
  <si>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</si>
  <si>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</si>
  <si>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</si>
  <si>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</si>
  <si>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</si>
  <si>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</si>
  <si>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</si>
  <si>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</si>
  <si>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</si>
  <si>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</si>
  <si>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</si>
  <si>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</si>
  <si>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</si>
  <si>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</si>
  <si>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</si>
  <si>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</si>
  <si>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</si>
  <si>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</si>
  <si>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</si>
  <si>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</si>
  <si>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</si>
  <si>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</si>
  <si>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</si>
  <si>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</si>
  <si>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</si>
  <si>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</si>
  <si>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</si>
  <si>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</si>
  <si>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</si>
  <si>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</si>
  <si>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</si>
  <si>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</si>
  <si>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</si>
  <si>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</si>
  <si>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</si>
  <si>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</si>
  <si>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</si>
  <si>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</si>
  <si>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</si>
  <si>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</si>
  <si>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</si>
  <si>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</si>
  <si>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</si>
  <si>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</si>
  <si>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</si>
  <si>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</si>
  <si>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</si>
  <si>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</si>
  <si>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</si>
  <si>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</si>
  <si>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</si>
  <si>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</si>
  <si>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</si>
  <si>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</si>
  <si>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</si>
  <si>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</si>
  <si>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</si>
  <si>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</si>
  <si>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</si>
  <si>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</si>
  <si>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</si>
  <si>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</si>
  <si>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</si>
  <si>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</si>
  <si>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</si>
  <si>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</si>
  <si>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</si>
  <si>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</si>
  <si>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</si>
  <si>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</si>
  <si>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</si>
  <si>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</si>
  <si>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</si>
  <si>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</si>
  <si>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</si>
  <si>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</si>
  <si>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</si>
  <si>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</si>
  <si>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</si>
  <si>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</si>
  <si>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</si>
  <si>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</si>
  <si>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</si>
  <si>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</si>
  <si>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</si>
  <si>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</si>
  <si>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</si>
  <si>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</si>
  <si>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</si>
  <si>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</si>
  <si>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</si>
  <si>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</si>
  <si>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</si>
  <si>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</si>
  <si>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</si>
  <si>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</si>
  <si>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</si>
  <si>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</si>
  <si>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</si>
  <si>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</si>
  <si>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</si>
  <si>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</si>
  <si>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</si>
  <si>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</si>
  <si>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</si>
  <si>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</si>
  <si>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</si>
  <si>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</si>
  <si>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</si>
  <si>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</si>
  <si>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</si>
  <si>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</si>
  <si>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</si>
  <si>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</si>
  <si>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</si>
  <si>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</si>
  <si>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</si>
  <si>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</si>
  <si>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</si>
  <si>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</si>
  <si>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</si>
  <si>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</si>
  <si>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</si>
  <si>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</si>
  <si>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</si>
  <si>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</si>
  <si>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</si>
  <si>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</si>
  <si>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</si>
  <si>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</si>
  <si>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</si>
  <si>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</si>
  <si>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</si>
  <si>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</si>
  <si>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</si>
  <si>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</si>
  <si>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</si>
  <si>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</si>
  <si>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</si>
  <si>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</si>
  <si>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</si>
  <si>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</si>
  <si>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</si>
  <si>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</si>
  <si>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</si>
  <si>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</si>
  <si>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</si>
  <si>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</si>
  <si>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</si>
  <si>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</si>
  <si>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</si>
  <si>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</si>
  <si>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</si>
  <si>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</si>
  <si>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</si>
  <si>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</si>
  <si>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</si>
  <si>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</si>
  <si>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</si>
  <si>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</si>
  <si>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</si>
  <si>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</si>
  <si>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</si>
  <si>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</si>
  <si>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</si>
  <si>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</si>
  <si>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</si>
  <si>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</si>
  <si>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</si>
  <si>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</si>
  <si>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</si>
  <si>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</si>
  <si>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</si>
  <si>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</si>
  <si>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</si>
  <si>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</si>
  <si>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</si>
  <si>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</si>
  <si>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</si>
  <si>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</si>
  <si>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</si>
  <si>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</si>
  <si>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</si>
  <si>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</si>
  <si>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</si>
  <si>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</si>
  <si>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</si>
  <si>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</si>
  <si>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</si>
  <si>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</si>
  <si>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</si>
  <si>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</si>
  <si>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</si>
  <si>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</si>
  <si>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</si>
  <si>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</si>
  <si>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</si>
  <si>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</si>
  <si>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</si>
  <si>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</si>
  <si>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</si>
  <si>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</si>
  <si>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</si>
  <si>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</si>
  <si>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</si>
  <si>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</si>
  <si>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</si>
  <si>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</si>
  <si>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</si>
  <si>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</si>
  <si>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</si>
  <si>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</si>
  <si>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</si>
  <si>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</si>
  <si>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</si>
  <si>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</si>
  <si>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</si>
  <si>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</si>
  <si>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</si>
  <si>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</si>
  <si>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</si>
  <si>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</si>
  <si>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</si>
  <si>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</si>
  <si>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</si>
  <si>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</si>
  <si>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</si>
  <si>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</si>
  <si>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</si>
  <si>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</si>
  <si>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</si>
  <si>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</si>
  <si>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</si>
  <si>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</si>
  <si>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</si>
  <si>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</si>
  <si>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</si>
  <si>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</si>
  <si>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</si>
  <si>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</si>
  <si>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</si>
  <si>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</si>
  <si>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</si>
  <si>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</si>
  <si>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</si>
  <si>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</si>
  <si>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</si>
  <si>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</si>
  <si>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</si>
  <si>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</si>
  <si>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</si>
  <si>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</si>
  <si>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</si>
  <si>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</si>
  <si>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</si>
  <si>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</si>
  <si>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</si>
  <si>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</si>
  <si>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</si>
  <si>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</si>
  <si>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</si>
  <si>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</si>
  <si>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</si>
  <si>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</si>
  <si>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</si>
  <si>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</si>
  <si>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</si>
  <si>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</si>
  <si>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</si>
  <si>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</si>
  <si>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</si>
  <si>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</si>
  <si>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</si>
  <si>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</si>
  <si>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</si>
  <si>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</si>
  <si>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</si>
  <si>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</si>
  <si>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</si>
  <si>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</si>
  <si>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</si>
  <si>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</si>
  <si>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</si>
  <si>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</si>
  <si>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</si>
  <si>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</si>
  <si>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</si>
  <si>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</si>
  <si>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</si>
  <si>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</si>
  <si>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</si>
  <si>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</si>
  <si>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</si>
  <si>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</si>
  <si>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</si>
  <si>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</si>
  <si>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</si>
  <si>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</si>
  <si>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</si>
  <si>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</si>
  <si>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</si>
  <si>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</si>
  <si>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</si>
  <si>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</si>
  <si>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</si>
  <si>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</si>
  <si>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</si>
  <si>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</si>
  <si>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</si>
  <si>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</si>
  <si>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</si>
  <si>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</si>
  <si>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</si>
  <si>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</si>
  <si>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</si>
  <si>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</si>
  <si>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</si>
  <si>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</si>
  <si>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</si>
  <si>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</si>
  <si>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</si>
  <si>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</si>
  <si>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</si>
  <si>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</si>
  <si>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</si>
  <si>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</si>
  <si>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</si>
  <si>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</si>
  <si>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</si>
  <si>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</si>
  <si>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</si>
  <si>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</si>
  <si>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</si>
  <si>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</si>
  <si>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</si>
  <si>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</si>
  <si>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</si>
  <si>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</si>
  <si>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</si>
  <si>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</si>
  <si>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</si>
  <si>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</si>
  <si>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</si>
  <si>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</si>
  <si>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</si>
  <si>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</si>
  <si>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</si>
  <si>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</si>
  <si>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</si>
  <si>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</si>
  <si>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</si>
  <si>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</si>
  <si>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</si>
  <si>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</si>
  <si>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</si>
  <si>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</si>
  <si>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</si>
  <si>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</si>
  <si>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</si>
  <si>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</si>
  <si>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</si>
  <si>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</si>
  <si>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</si>
  <si>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</si>
  <si>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</si>
  <si>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</si>
  <si>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</si>
  <si>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</si>
  <si>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</si>
  <si>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</si>
  <si>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</si>
  <si>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</si>
  <si>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</si>
  <si>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</si>
  <si>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</si>
  <si>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</si>
  <si>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</si>
  <si>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</si>
  <si>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</si>
  <si>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</si>
  <si>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</si>
  <si>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</si>
  <si>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</si>
  <si>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</si>
  <si>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</si>
  <si>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</si>
  <si>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</si>
  <si>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</si>
  <si>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</si>
  <si>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</si>
  <si>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</si>
  <si>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</si>
  <si>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</si>
  <si>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</si>
  <si>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</si>
  <si>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</si>
  <si>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</si>
  <si>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</si>
  <si>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</si>
  <si>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</si>
  <si>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</si>
  <si>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</si>
  <si>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</si>
  <si>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</si>
  <si>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</si>
  <si>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</si>
  <si>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</si>
  <si>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</si>
  <si>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</si>
  <si>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</si>
  <si>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</si>
  <si>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</si>
  <si>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</si>
  <si>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</si>
  <si>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</si>
  <si>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</si>
  <si>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</si>
  <si>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</si>
  <si>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</si>
  <si>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</si>
  <si>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</si>
  <si>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</si>
  <si>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</si>
  <si>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</si>
  <si>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</si>
  <si>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</si>
  <si>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</si>
  <si>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</si>
  <si>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</si>
  <si>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</si>
  <si>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</si>
  <si>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</si>
  <si>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</si>
  <si>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</si>
  <si>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</si>
  <si>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</si>
  <si>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</si>
  <si>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</si>
  <si>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</si>
  <si>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</si>
  <si>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</si>
  <si>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</si>
  <si>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</si>
  <si>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</si>
  <si>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</si>
  <si>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</si>
  <si>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</si>
  <si>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</si>
  <si>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</si>
  <si>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</si>
  <si>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</si>
  <si>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</si>
  <si>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</si>
  <si>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</si>
  <si>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</si>
  <si>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</si>
  <si>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</si>
  <si>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</si>
  <si>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</si>
  <si>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</si>
  <si>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</si>
  <si>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</si>
  <si>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</si>
  <si>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</si>
  <si>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</si>
  <si>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</si>
  <si>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</si>
  <si>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</si>
  <si>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</si>
  <si>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</si>
  <si>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</si>
  <si>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</si>
  <si>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</si>
  <si>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</si>
  <si>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</si>
  <si>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</si>
  <si>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</si>
  <si>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</si>
  <si>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</si>
  <si>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</si>
  <si>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</si>
  <si>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</si>
  <si>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</si>
  <si>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</si>
  <si>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</si>
  <si>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</si>
  <si>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</si>
  <si>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</si>
  <si>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</si>
  <si>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</si>
  <si>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</si>
  <si>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</si>
  <si>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</si>
  <si>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</si>
  <si>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</si>
  <si>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</si>
  <si>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</si>
  <si>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</si>
  <si>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</si>
  <si>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</si>
  <si>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</si>
  <si>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</si>
  <si>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</si>
  <si>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</si>
  <si>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</si>
  <si>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</si>
  <si>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</si>
  <si>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</si>
  <si>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</si>
  <si>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</si>
  <si>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</si>
  <si>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</si>
  <si>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</si>
  <si>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</si>
  <si>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</si>
  <si>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</si>
  <si>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</si>
  <si>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</si>
  <si>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</si>
  <si>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</si>
  <si>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</si>
  <si>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</si>
  <si>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</si>
  <si>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</si>
  <si>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</si>
  <si>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</si>
  <si>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</si>
  <si>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</si>
  <si>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</si>
  <si>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</si>
  <si>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</si>
  <si>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</si>
  <si>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</si>
  <si>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</si>
  <si>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</si>
  <si>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</si>
  <si>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</si>
  <si>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</si>
  <si>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</si>
  <si>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</si>
  <si>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</si>
  <si>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</si>
  <si>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</si>
  <si>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</si>
  <si>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</si>
  <si>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</si>
  <si>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</si>
  <si>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</si>
  <si>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</si>
  <si>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</si>
  <si>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</si>
  <si>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</si>
  <si>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</si>
  <si>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</si>
  <si>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</si>
  <si>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</si>
  <si>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</si>
  <si>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</si>
  <si>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</si>
  <si>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</si>
  <si>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</si>
  <si>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</si>
  <si>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</si>
  <si>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</si>
  <si>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</si>
  <si>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</si>
  <si>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</si>
  <si>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</si>
  <si>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</si>
  <si>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</si>
  <si>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</si>
  <si>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</si>
  <si>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</si>
  <si>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</si>
  <si>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</si>
  <si>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</si>
  <si>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</si>
  <si>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</si>
  <si>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</si>
  <si>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</si>
  <si>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</si>
  <si>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</si>
  <si>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</si>
  <si>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</si>
  <si>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</si>
  <si>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</si>
  <si>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</si>
  <si>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</si>
  <si>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</si>
  <si>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</si>
  <si>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</si>
  <si>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</si>
  <si>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</si>
  <si>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</si>
  <si>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</si>
  <si>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</si>
  <si>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</si>
  <si>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</si>
  <si>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</si>
  <si>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</si>
  <si>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</si>
  <si>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</si>
  <si>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</si>
  <si>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</si>
  <si>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</si>
  <si>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</si>
  <si>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</si>
  <si>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</si>
  <si>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</si>
  <si>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</si>
  <si>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</si>
  <si>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</si>
  <si>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</si>
  <si>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</si>
  <si>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</si>
  <si>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</si>
  <si>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</si>
  <si>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</si>
  <si>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</si>
  <si>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</si>
  <si>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</si>
  <si>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</si>
  <si>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</si>
  <si>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</si>
  <si>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</si>
  <si>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</si>
  <si>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</si>
  <si>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</si>
  <si>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</si>
  <si>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</si>
  <si>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</si>
  <si>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</si>
  <si>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</si>
  <si>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</si>
  <si>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</si>
  <si>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</si>
  <si>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</si>
  <si>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</si>
  <si>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</si>
  <si>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</si>
  <si>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</si>
  <si>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</si>
  <si>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</si>
  <si>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</si>
  <si>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</si>
  <si>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</si>
  <si>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</si>
  <si>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</si>
  <si>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</si>
  <si>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</si>
  <si>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</si>
  <si>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</si>
  <si>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</si>
  <si>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</si>
  <si>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</si>
  <si>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</si>
  <si>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</si>
  <si>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</si>
  <si>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</si>
  <si>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</si>
  <si>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</si>
  <si>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</si>
  <si>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</si>
  <si>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</si>
  <si>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</si>
  <si>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</si>
  <si>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</si>
  <si>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</si>
  <si>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</si>
  <si>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</si>
  <si>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</si>
  <si>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</si>
  <si>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</si>
  <si>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</si>
  <si>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</si>
  <si>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</si>
  <si>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</si>
  <si>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</si>
  <si>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</si>
  <si>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</si>
  <si>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</si>
  <si>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</si>
  <si>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</si>
  <si>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</si>
  <si>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</si>
  <si>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</si>
  <si>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</si>
  <si>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</si>
  <si>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</si>
  <si>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</si>
  <si>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</si>
  <si>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</si>
  <si>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</si>
  <si>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</si>
  <si>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</si>
  <si>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</si>
  <si>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</si>
  <si>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</si>
  <si>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</si>
  <si>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</si>
  <si>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</si>
  <si>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</si>
  <si>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</si>
  <si>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</si>
  <si>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</si>
  <si>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</si>
  <si>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</si>
  <si>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</si>
  <si>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</si>
  <si>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</si>
  <si>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</si>
  <si>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</si>
  <si>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</si>
  <si>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</si>
  <si>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</si>
  <si>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</si>
  <si>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</si>
  <si>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</si>
  <si>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</si>
  <si>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</si>
  <si>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</si>
  <si>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</si>
  <si>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</si>
  <si>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</si>
  <si>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</si>
  <si>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</si>
  <si>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</si>
  <si>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</si>
  <si>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</si>
  <si>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</si>
  <si>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</si>
  <si>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</si>
  <si>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</si>
  <si>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</si>
  <si>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</si>
  <si>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</si>
  <si>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</si>
  <si>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</si>
  <si>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</si>
  <si>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</si>
  <si>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</si>
  <si>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</si>
  <si>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</si>
  <si>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</si>
  <si>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</si>
  <si>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</si>
  <si>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</si>
  <si>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</si>
  <si>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</si>
  <si>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</si>
  <si>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</si>
  <si>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</si>
  <si>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</si>
  <si>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</si>
  <si>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</si>
  <si>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</si>
  <si>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</si>
  <si>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</si>
  <si>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</si>
  <si>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</si>
  <si>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</si>
  <si>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</si>
  <si>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</si>
  <si>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</si>
  <si>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</si>
  <si>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</si>
  <si>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</si>
  <si>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</si>
  <si>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</si>
  <si>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</si>
  <si>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</si>
  <si>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</si>
  <si>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</si>
  <si>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</si>
  <si>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</si>
  <si>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</si>
  <si>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</si>
  <si>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</si>
  <si>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</si>
  <si>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</si>
  <si>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</si>
  <si>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</si>
  <si>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</si>
  <si>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</si>
  <si>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</si>
  <si>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</si>
  <si>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</si>
  <si>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</si>
  <si>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</si>
  <si>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</si>
  <si>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</si>
  <si>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</si>
  <si>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</si>
  <si>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</si>
  <si>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</si>
  <si>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</si>
  <si>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</si>
  <si>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</si>
  <si>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</si>
  <si>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</si>
  <si>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</si>
  <si>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</si>
  <si>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</si>
  <si>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</si>
  <si>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</si>
  <si>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</si>
  <si>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</si>
  <si>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</si>
  <si>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</si>
  <si>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</si>
  <si>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</si>
  <si>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</si>
  <si>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</si>
  <si>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</si>
  <si>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</si>
  <si>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</si>
  <si>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</si>
  <si>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</si>
  <si>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</si>
  <si>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</si>
  <si>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</si>
  <si>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</si>
  <si>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</si>
  <si>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</si>
  <si>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</si>
  <si>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</si>
  <si>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</si>
  <si>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</si>
  <si>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</si>
  <si>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</si>
  <si>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</si>
  <si>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</si>
  <si>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</si>
  <si>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</si>
  <si>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</si>
  <si>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</si>
  <si>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</si>
  <si>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</si>
  <si>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</si>
  <si>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</si>
  <si>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</si>
  <si>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</si>
  <si>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</si>
  <si>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</si>
  <si>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</si>
  <si>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</si>
  <si>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</si>
  <si>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</si>
  <si>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</si>
  <si>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</si>
  <si>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</si>
  <si>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</si>
  <si>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</si>
  <si>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</si>
  <si>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</si>
  <si>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</si>
  <si>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</si>
  <si>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</si>
  <si>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</si>
  <si>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</si>
  <si>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</si>
  <si>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</si>
  <si>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</si>
  <si>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</si>
  <si>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</si>
  <si>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</si>
  <si>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</si>
  <si>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</si>
  <si>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</si>
  <si>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</si>
  <si>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</si>
  <si>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</si>
  <si>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</si>
  <si>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</si>
  <si>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</si>
  <si>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</si>
  <si>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</si>
  <si>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</si>
  <si>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</si>
  <si>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</si>
  <si>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</si>
  <si>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</si>
  <si>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</si>
  <si>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</si>
  <si>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</si>
  <si>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</si>
  <si>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</si>
  <si>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</si>
  <si>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</si>
  <si>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</si>
  <si>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</si>
  <si>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</si>
  <si>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</si>
  <si>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</si>
  <si>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</si>
  <si>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</si>
  <si>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</si>
  <si>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</si>
  <si>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</si>
  <si>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</si>
  <si>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</si>
  <si>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</si>
  <si>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</si>
  <si>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</si>
  <si>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</si>
  <si>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</si>
  <si>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</si>
  <si>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</si>
  <si>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</si>
  <si>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</si>
  <si>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</si>
  <si>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</si>
  <si>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</si>
  <si>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</si>
  <si>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</si>
  <si>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</si>
  <si>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</si>
  <si>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</si>
  <si>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</si>
  <si>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</si>
  <si>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</si>
  <si>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</si>
  <si>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</si>
  <si>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</si>
  <si>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</si>
  <si>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</si>
  <si>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</si>
  <si>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</si>
  <si>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</si>
  <si>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</si>
  <si>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</si>
  <si>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</si>
  <si>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</si>
  <si>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</si>
  <si>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</si>
  <si>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</si>
  <si>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</si>
  <si>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</si>
  <si>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</si>
  <si>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</si>
  <si>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</si>
  <si>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</si>
  <si>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</si>
  <si>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</si>
  <si>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</si>
  <si>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</si>
  <si>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</si>
  <si>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</si>
  <si>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</si>
  <si>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</si>
  <si>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</si>
  <si>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</si>
  <si>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</si>
  <si>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</si>
  <si>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</si>
  <si>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</si>
  <si>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</si>
  <si>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</si>
  <si>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</si>
  <si>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</si>
  <si>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</si>
  <si>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</si>
  <si>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</si>
  <si>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</si>
  <si>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</si>
  <si>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</si>
  <si>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</si>
  <si>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</si>
  <si>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</si>
  <si>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</si>
  <si>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</si>
  <si>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</si>
  <si>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</si>
  <si>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</si>
  <si>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</si>
  <si>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</si>
  <si>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</si>
  <si>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</si>
  <si>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</si>
  <si>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</si>
  <si>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</si>
  <si>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</si>
  <si>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</si>
  <si>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</si>
  <si>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</si>
  <si>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</si>
  <si>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</si>
  <si>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</si>
  <si>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</si>
  <si>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</si>
  <si>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</si>
  <si>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</si>
  <si>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</si>
  <si>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</si>
  <si>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</si>
  <si>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</si>
  <si>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</si>
  <si>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</si>
  <si>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</si>
  <si>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</si>
  <si>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</si>
  <si>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</si>
  <si>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</si>
  <si>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</si>
  <si>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</si>
  <si>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</si>
  <si>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</si>
  <si>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</si>
  <si>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</si>
  <si>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</si>
  <si>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</si>
  <si>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</si>
  <si>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</si>
  <si>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</si>
  <si>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</si>
  <si>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</si>
  <si>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</si>
  <si>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</si>
  <si>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</si>
  <si>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</si>
  <si>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</si>
  <si>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</si>
  <si>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</si>
  <si>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</si>
  <si>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</si>
  <si>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</si>
  <si>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</si>
  <si>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</si>
  <si>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</si>
  <si>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</si>
  <si>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</si>
  <si>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</si>
  <si>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</si>
  <si>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</si>
  <si>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</si>
  <si>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</si>
  <si>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</si>
  <si>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</si>
  <si>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</si>
  <si>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</si>
  <si>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</si>
  <si>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</si>
  <si>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</si>
  <si>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</si>
  <si>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</si>
  <si>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</si>
  <si>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</si>
  <si>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</si>
  <si>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</si>
  <si>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</si>
  <si>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</si>
  <si>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</si>
  <si>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</si>
  <si>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</si>
  <si>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</si>
  <si>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</si>
  <si>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</si>
  <si>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</si>
  <si>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</si>
  <si>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</si>
  <si>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</si>
  <si>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</si>
  <si>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</si>
  <si>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</si>
  <si>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</si>
  <si>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</si>
  <si>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</si>
  <si>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</si>
  <si>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</si>
  <si>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</si>
  <si>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</si>
  <si>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</si>
  <si>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</si>
  <si>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</si>
  <si>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</si>
  <si>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</si>
  <si>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</si>
  <si>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</si>
  <si>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</si>
  <si>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</si>
  <si>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</si>
  <si>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</si>
  <si>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</si>
  <si>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</si>
  <si>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</si>
  <si>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</si>
  <si>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</si>
  <si>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</si>
  <si>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</si>
  <si>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</si>
  <si>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</si>
  <si>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</si>
  <si>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</si>
  <si>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</si>
  <si>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</si>
  <si>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</si>
  <si>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</si>
  <si>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</si>
  <si>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</si>
  <si>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</si>
  <si>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</si>
  <si>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</si>
  <si>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</si>
  <si>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</si>
  <si>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</si>
  <si>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</si>
  <si>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</si>
  <si>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</si>
  <si>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</si>
  <si>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</si>
  <si>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</si>
  <si>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</si>
  <si>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</si>
  <si>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</si>
  <si>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</si>
  <si>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</si>
  <si>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</si>
  <si>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</si>
  <si>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</si>
  <si>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</si>
  <si>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</si>
  <si>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</si>
  <si>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</si>
  <si>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</si>
  <si>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</si>
  <si>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</si>
  <si>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</si>
  <si>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</si>
  <si>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</si>
  <si>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</si>
  <si>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</si>
  <si>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</si>
  <si>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</si>
  <si>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</si>
  <si>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</si>
  <si>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</si>
  <si>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</si>
  <si>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</si>
  <si>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</si>
  <si>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</si>
  <si>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</si>
  <si>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</si>
  <si>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</si>
  <si>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</si>
  <si>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</si>
  <si>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</si>
  <si>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</si>
  <si>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</si>
  <si>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</si>
  <si>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</si>
  <si>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</si>
  <si>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</si>
  <si>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</si>
  <si>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</si>
  <si>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</si>
  <si>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</si>
  <si>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</si>
  <si>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</si>
  <si>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</si>
  <si>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</si>
  <si>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</si>
  <si>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</si>
  <si>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</si>
  <si>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</si>
  <si>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</si>
  <si>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</si>
  <si>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</si>
  <si>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</si>
  <si>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</si>
  <si>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</si>
  <si>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</si>
  <si>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</si>
  <si>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</si>
  <si>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</si>
  <si>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</si>
  <si>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</si>
  <si>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</si>
  <si>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</si>
  <si>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</si>
  <si>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</si>
  <si>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</si>
  <si>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</si>
  <si>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</si>
  <si>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</si>
  <si>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</si>
  <si>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</si>
  <si>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</si>
  <si>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</si>
  <si>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</si>
  <si>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</si>
  <si>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</si>
  <si>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</si>
  <si>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</si>
  <si>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</si>
  <si>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</si>
  <si>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</si>
  <si>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</si>
  <si>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</si>
  <si>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</si>
  <si>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</si>
  <si>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</si>
  <si>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</si>
  <si>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</si>
  <si>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</si>
  <si>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</si>
  <si>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</si>
  <si>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</si>
  <si>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</si>
  <si>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</si>
  <si>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</si>
  <si>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</si>
  <si>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</si>
  <si>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</si>
  <si>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</si>
  <si>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</si>
  <si>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</si>
  <si>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</si>
  <si>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</si>
  <si>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</si>
  <si>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</si>
  <si>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</si>
  <si>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</si>
  <si>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</si>
  <si>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</si>
  <si>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</si>
  <si>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</si>
  <si>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</si>
  <si>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</si>
  <si>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</si>
  <si>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</si>
  <si>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</si>
  <si>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</si>
  <si>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</si>
  <si>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</si>
  <si>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</si>
  <si>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</si>
  <si>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</si>
  <si>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</si>
  <si>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</si>
  <si>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</si>
  <si>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</si>
  <si>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</si>
  <si>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</si>
  <si>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</si>
  <si>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</si>
  <si>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</si>
  <si>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</si>
  <si>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</si>
  <si>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</si>
  <si>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</si>
  <si>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</si>
  <si>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</si>
  <si>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</si>
  <si>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</si>
  <si>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</si>
  <si>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</si>
  <si>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</si>
  <si>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</si>
  <si>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</si>
  <si>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</si>
  <si>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</si>
  <si>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</si>
  <si>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</si>
  <si>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</si>
  <si>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</si>
  <si>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</si>
  <si>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</si>
  <si>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</si>
  <si>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</si>
  <si>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</si>
  <si>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</si>
  <si>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</si>
  <si>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</si>
  <si>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</si>
  <si>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</si>
  <si>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</si>
  <si>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</si>
  <si>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</si>
  <si>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</si>
  <si>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</si>
  <si>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</si>
  <si>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</si>
  <si>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</si>
  <si>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</si>
  <si>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</si>
  <si>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</si>
  <si>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</si>
  <si>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</si>
  <si>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</si>
  <si>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</si>
  <si>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</si>
  <si>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</si>
  <si>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</si>
  <si>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</si>
  <si>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</si>
  <si>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</si>
  <si>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</si>
  <si>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</si>
  <si>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</si>
  <si>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</si>
  <si>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</si>
  <si>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</si>
  <si>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</si>
  <si>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</si>
  <si>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</si>
  <si>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</si>
  <si>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</si>
  <si>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</si>
  <si>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</si>
  <si>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</si>
  <si>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</si>
  <si>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</si>
  <si>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</si>
  <si>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</si>
  <si>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</si>
  <si>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</si>
  <si>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</si>
  <si>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</si>
  <si>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</si>
  <si>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</si>
  <si>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</si>
  <si>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</si>
  <si>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</si>
  <si>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</si>
  <si>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</si>
  <si>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</si>
  <si>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</si>
  <si>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</si>
  <si>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</si>
  <si>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</si>
  <si>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</si>
  <si>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</si>
  <si>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</si>
  <si>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</si>
  <si>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</si>
  <si>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</si>
  <si>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</si>
  <si>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</si>
  <si>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</si>
  <si>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</si>
  <si>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</si>
  <si>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</si>
  <si>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</si>
  <si>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</si>
  <si>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</si>
  <si>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</si>
  <si>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</si>
  <si>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</si>
  <si>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</si>
  <si>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</si>
  <si>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</si>
  <si>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</si>
  <si>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</si>
  <si>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</si>
  <si>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</si>
  <si>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</si>
  <si>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</si>
  <si>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</si>
  <si>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</si>
  <si>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</si>
  <si>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</si>
  <si>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</si>
  <si>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</si>
  <si>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</si>
  <si>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</si>
  <si>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</si>
  <si>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</si>
  <si>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</si>
  <si>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</si>
  <si>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</si>
  <si>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</si>
  <si>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</si>
  <si>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</si>
  <si>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</si>
  <si>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</si>
  <si>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</si>
  <si>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</si>
  <si>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</si>
  <si>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</si>
  <si>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</si>
  <si>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</si>
  <si>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</si>
  <si>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</si>
  <si>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</si>
  <si>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</si>
  <si>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</si>
  <si>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</si>
  <si>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</si>
  <si>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</si>
  <si>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</si>
  <si>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</si>
  <si>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</si>
  <si>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</si>
  <si>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</si>
  <si>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</si>
  <si>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</si>
  <si>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</si>
  <si>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</si>
  <si>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</si>
  <si>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</si>
  <si>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</si>
  <si>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</si>
  <si>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</si>
  <si>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</si>
  <si>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</si>
  <si>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</si>
  <si>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</si>
  <si>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</si>
  <si>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</si>
  <si>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</si>
  <si>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</si>
  <si>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</si>
  <si>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</si>
  <si>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</si>
  <si>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</si>
  <si>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</si>
  <si>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</si>
  <si>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</si>
  <si>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</si>
  <si>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</si>
  <si>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</si>
  <si>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</si>
  <si>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</si>
  <si>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</si>
  <si>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</si>
  <si>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</si>
  <si>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</si>
  <si>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</si>
  <si>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</si>
  <si>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</si>
  <si>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</si>
  <si>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</si>
  <si>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</si>
  <si>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</si>
  <si>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</si>
  <si>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</si>
  <si>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</si>
  <si>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</si>
  <si>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</si>
  <si>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</si>
  <si>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</si>
  <si>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</si>
  <si>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</si>
  <si>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</si>
  <si>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</si>
  <si>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</si>
  <si>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</si>
  <si>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</si>
  <si>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</si>
  <si>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</si>
  <si>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</si>
  <si>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</si>
  <si>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</si>
  <si>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</si>
  <si>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</si>
  <si>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</si>
  <si>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</si>
  <si>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</si>
  <si>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</si>
  <si>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</si>
  <si>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</si>
  <si>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</si>
  <si>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</si>
  <si>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</si>
  <si>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</si>
  <si>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</si>
  <si>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</si>
  <si>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</si>
  <si>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</si>
  <si>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</si>
  <si>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</si>
  <si>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</si>
  <si>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</si>
  <si>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</si>
  <si>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</si>
  <si>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</si>
  <si>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</si>
  <si>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</si>
  <si>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</si>
  <si>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</si>
  <si>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</si>
  <si>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</si>
  <si>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</si>
  <si>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</si>
  <si>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</si>
  <si>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</si>
  <si>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</si>
  <si>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</si>
  <si>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</si>
  <si>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</si>
  <si>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</si>
  <si>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</si>
  <si>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</si>
  <si>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</si>
  <si>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</si>
  <si>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</si>
  <si>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</si>
  <si>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</si>
  <si>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</si>
  <si>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</si>
  <si>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</si>
  <si>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</si>
  <si>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</si>
  <si>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</si>
  <si>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</si>
  <si>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</si>
  <si>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</si>
  <si>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</si>
  <si>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</si>
  <si>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</si>
  <si>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</si>
  <si>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</si>
  <si>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</si>
  <si>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</si>
  <si>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</si>
  <si>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</si>
  <si>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</si>
  <si>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</si>
  <si>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</si>
  <si>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</si>
  <si>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</si>
  <si>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</si>
  <si>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</si>
  <si>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</si>
  <si>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</si>
  <si>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</si>
  <si>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</si>
  <si>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</si>
  <si>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</si>
  <si>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</si>
  <si>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</si>
  <si>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</si>
  <si>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</si>
  <si>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</si>
  <si>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</si>
  <si>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</si>
  <si>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</si>
  <si>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</si>
  <si>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</si>
  <si>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</si>
  <si>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</si>
  <si>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</si>
  <si>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</si>
  <si>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</si>
  <si>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</si>
  <si>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</si>
  <si>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</si>
  <si>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</si>
  <si>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</si>
  <si>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</si>
  <si>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</si>
  <si>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</si>
  <si>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</si>
  <si>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</si>
  <si>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</si>
  <si>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</si>
  <si>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</si>
  <si>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</si>
  <si>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</si>
  <si>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</si>
  <si>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</si>
  <si>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</si>
  <si>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</si>
  <si>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</si>
  <si>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</si>
  <si>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</si>
  <si>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</si>
  <si>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</si>
  <si>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</si>
  <si>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</si>
  <si>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</si>
  <si>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</si>
  <si>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</si>
  <si>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</si>
  <si>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</si>
  <si>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</si>
  <si>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</si>
  <si>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</si>
  <si>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</si>
  <si>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</si>
  <si>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</si>
  <si>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</si>
  <si>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</si>
  <si>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</si>
  <si>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</si>
  <si>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</si>
  <si>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</si>
  <si>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</si>
  <si>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</si>
  <si>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</si>
  <si>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</si>
  <si>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</si>
  <si>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</si>
  <si>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</si>
  <si>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</si>
  <si>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</si>
  <si>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</si>
  <si>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</si>
  <si>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</si>
  <si>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</si>
  <si>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</si>
  <si>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</si>
  <si>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</si>
  <si>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</si>
  <si>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</si>
  <si>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</si>
  <si>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</si>
  <si>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</si>
  <si>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</si>
  <si>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</si>
  <si>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</si>
  <si>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</si>
  <si>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</si>
  <si>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</si>
  <si>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</si>
  <si>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</si>
  <si>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</si>
  <si>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</si>
  <si>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</si>
  <si>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</si>
  <si>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</si>
  <si>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</si>
  <si>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</si>
  <si>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</si>
  <si>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</si>
  <si>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</si>
  <si>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</si>
  <si>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</si>
  <si>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</si>
  <si>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</si>
  <si>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</si>
  <si>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</si>
  <si>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</si>
  <si>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</si>
  <si>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</si>
  <si>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</si>
  <si>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</si>
  <si>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</si>
  <si>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</si>
  <si>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</si>
  <si>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</si>
  <si>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</si>
  <si>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</si>
  <si>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</si>
  <si>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</si>
  <si>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</si>
  <si>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</si>
  <si>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</si>
  <si>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</si>
  <si>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</si>
  <si>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</si>
  <si>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</si>
  <si>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</si>
  <si>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</si>
  <si>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</si>
  <si>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</si>
  <si>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</si>
  <si>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</si>
  <si>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</si>
  <si>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</si>
  <si>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</si>
  <si>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</si>
  <si>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</si>
  <si>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</si>
  <si>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</si>
  <si>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</si>
  <si>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</si>
  <si>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</si>
  <si>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</si>
  <si>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</si>
  <si>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</si>
  <si>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</si>
  <si>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</si>
  <si>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</si>
  <si>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</si>
  <si>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</si>
  <si>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</si>
  <si>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</si>
  <si>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</si>
  <si>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</si>
  <si>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</si>
  <si>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</si>
  <si>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</si>
  <si>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</si>
  <si>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</si>
  <si>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</si>
  <si>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</si>
  <si>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</si>
  <si>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</si>
  <si>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</si>
  <si>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</si>
  <si>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</si>
  <si>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</si>
  <si>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</si>
  <si>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</si>
  <si>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</si>
  <si>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</si>
  <si>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</si>
  <si>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</si>
  <si>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</si>
  <si>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</si>
  <si>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</si>
  <si>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</si>
  <si>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</si>
  <si>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</si>
  <si>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</si>
  <si>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</si>
  <si>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</si>
  <si>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</si>
  <si>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</si>
  <si>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</si>
  <si>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</si>
  <si>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</si>
  <si>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</si>
  <si>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</si>
  <si>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</si>
  <si>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</si>
  <si>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</si>
  <si>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</si>
  <si>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</si>
  <si>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</si>
  <si>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</si>
  <si>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</si>
  <si>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</si>
  <si>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</si>
  <si>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</si>
  <si>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</si>
  <si>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</si>
  <si>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</si>
  <si>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</si>
  <si>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</si>
  <si>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</si>
  <si>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</si>
  <si>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</si>
  <si>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</si>
  <si>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</si>
  <si>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</si>
  <si>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</si>
  <si>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</si>
  <si>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</si>
  <si>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</si>
  <si>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</si>
  <si>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</si>
  <si>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</si>
  <si>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</si>
  <si>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</si>
  <si>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</si>
  <si>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</si>
  <si>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</si>
  <si>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</si>
  <si>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</si>
  <si>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</si>
  <si>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</si>
  <si>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</si>
  <si>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</si>
  <si>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</si>
  <si>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</si>
  <si>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</si>
  <si>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</si>
  <si>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</si>
  <si>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</si>
  <si>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</si>
  <si>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</si>
  <si>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</si>
  <si>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</si>
  <si>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</si>
  <si>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</si>
  <si>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</si>
  <si>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</si>
  <si>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</si>
  <si>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</si>
  <si>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</si>
  <si>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</si>
  <si>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</si>
  <si>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</si>
  <si>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</si>
  <si>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</si>
  <si>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</si>
  <si>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</si>
  <si>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</si>
  <si>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</si>
  <si>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</si>
  <si>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</si>
  <si>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</si>
  <si>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</si>
  <si>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</si>
  <si>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</si>
  <si>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</si>
  <si>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</si>
  <si>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</si>
  <si>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</si>
  <si>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</si>
  <si>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</si>
  <si>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</si>
  <si>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</si>
  <si>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</si>
  <si>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</si>
  <si>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</si>
  <si>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</si>
  <si>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</si>
  <si>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</si>
  <si>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</si>
  <si>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</si>
  <si>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</si>
  <si>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</si>
  <si>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</si>
  <si>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</si>
  <si>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</si>
  <si>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</si>
  <si>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</si>
  <si>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</si>
  <si>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</si>
  <si>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</si>
  <si>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</si>
  <si>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</si>
  <si>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</si>
  <si>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</si>
  <si>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</si>
  <si>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</si>
  <si>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</si>
  <si>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</si>
  <si>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</si>
  <si>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</si>
  <si>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</si>
  <si>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</si>
  <si>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</si>
  <si>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</si>
  <si>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</si>
  <si>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</si>
  <si>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</si>
  <si>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</si>
  <si>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</si>
  <si>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</si>
  <si>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</si>
  <si>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</si>
  <si>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</si>
  <si>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</si>
  <si>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</si>
  <si>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</si>
  <si>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</si>
  <si>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</si>
  <si>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</si>
  <si>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</si>
  <si>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</si>
  <si>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</si>
  <si>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</si>
  <si>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</si>
  <si>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</si>
  <si>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</si>
  <si>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</si>
  <si>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</si>
  <si>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</si>
  <si>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</si>
  <si>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</si>
  <si>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</si>
  <si>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</si>
  <si>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</si>
  <si>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</si>
  <si>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</si>
  <si>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</si>
  <si>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</si>
  <si>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</si>
  <si>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</si>
  <si>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</si>
  <si>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</si>
  <si>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</si>
  <si>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</si>
  <si>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</si>
  <si>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</si>
  <si>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</si>
  <si>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</si>
  <si>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</si>
  <si>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</si>
  <si>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</si>
  <si>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</si>
  <si>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</si>
  <si>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</si>
  <si>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</si>
  <si>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</si>
  <si>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</si>
  <si>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</si>
  <si>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</si>
  <si>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</si>
  <si>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</si>
  <si>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</si>
  <si>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</si>
  <si>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</si>
  <si>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</si>
  <si>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</si>
  <si>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</si>
  <si>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</si>
  <si>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</si>
  <si>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</si>
  <si>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</si>
  <si>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</si>
  <si>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</si>
  <si>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</si>
  <si>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</si>
  <si>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</si>
  <si>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</si>
  <si>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</si>
  <si>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</si>
  <si>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</si>
  <si>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</si>
  <si>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</si>
  <si>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</si>
  <si>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</si>
  <si>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</si>
  <si>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</si>
  <si>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</si>
  <si>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</si>
  <si>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</si>
  <si>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</si>
  <si>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</si>
  <si>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</si>
  <si>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</si>
  <si>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</si>
  <si>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</si>
  <si>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</si>
  <si>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</si>
  <si>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</si>
  <si>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</si>
  <si>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</si>
  <si>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</si>
  <si>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</si>
  <si>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</si>
  <si>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</si>
  <si>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</si>
  <si>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</si>
  <si>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</si>
  <si>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</si>
  <si>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</si>
  <si>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</si>
  <si>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</si>
  <si>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</si>
  <si>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</si>
  <si>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</si>
  <si>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</si>
  <si>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</si>
  <si>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</si>
  <si>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</si>
  <si>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</si>
  <si>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</si>
  <si>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</si>
  <si>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</si>
  <si>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</si>
  <si>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</si>
  <si>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</si>
  <si>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</si>
  <si>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</si>
  <si>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</si>
  <si>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</si>
  <si>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</si>
  <si>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</si>
  <si>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</si>
  <si>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</si>
  <si>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</si>
  <si>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</si>
  <si>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</si>
  <si>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</si>
  <si>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</si>
  <si>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</si>
  <si>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</si>
  <si>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</si>
  <si>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</si>
  <si>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</si>
  <si>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</si>
  <si>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</si>
  <si>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</si>
  <si>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</si>
  <si>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</si>
  <si>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</si>
  <si>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</si>
  <si>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</si>
  <si>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</si>
  <si>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</si>
  <si>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</si>
  <si>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</si>
  <si>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</si>
  <si>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</si>
  <si>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</si>
  <si>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</si>
  <si>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</si>
  <si>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</si>
  <si>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</si>
  <si>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</si>
  <si>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</si>
  <si>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</si>
  <si>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</si>
  <si>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</si>
  <si>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</si>
  <si>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</si>
  <si>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</si>
  <si>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</si>
  <si>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</si>
  <si>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</si>
  <si>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</si>
  <si>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</si>
  <si>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</si>
  <si>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</si>
  <si>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</si>
  <si>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</si>
  <si>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</si>
  <si>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</si>
  <si>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</si>
  <si>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</si>
  <si>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</si>
  <si>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</si>
  <si>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</si>
  <si>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</si>
  <si>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</si>
  <si>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</si>
  <si>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</si>
  <si>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</si>
  <si>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</si>
  <si>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</si>
  <si>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</si>
  <si>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</si>
  <si>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</si>
  <si>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</si>
  <si>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</si>
  <si>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</si>
  <si>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</si>
  <si>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</si>
  <si>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</si>
  <si>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</si>
  <si>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</si>
  <si>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</si>
  <si>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</si>
  <si>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</si>
  <si>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</si>
  <si>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</si>
  <si>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</si>
  <si>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</si>
  <si>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</si>
  <si>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</si>
  <si>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</si>
  <si>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</si>
  <si>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</si>
  <si>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</si>
  <si>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</si>
  <si>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</si>
  <si>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</si>
  <si>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</si>
  <si>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</si>
  <si>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</si>
  <si>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</si>
  <si>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</si>
  <si>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</si>
  <si>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</si>
  <si>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</si>
  <si>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</si>
  <si>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</si>
  <si>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</si>
  <si>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</si>
  <si>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</si>
  <si>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</si>
  <si>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</si>
  <si>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</si>
  <si>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</si>
  <si>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</si>
  <si>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</si>
  <si>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</si>
  <si>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</si>
  <si>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</si>
  <si>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</si>
  <si>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</si>
  <si>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</si>
  <si>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</si>
  <si>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</si>
  <si>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</si>
  <si>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</si>
  <si>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</si>
  <si>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</si>
  <si>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</si>
  <si>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</si>
  <si>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</si>
  <si>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</si>
  <si>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</si>
  <si>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</si>
  <si>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</si>
  <si>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</si>
  <si>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</si>
  <si>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</si>
  <si>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</si>
  <si>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</si>
  <si>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</si>
  <si>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</si>
  <si>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</si>
  <si>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</si>
  <si>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</si>
  <si>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</si>
  <si>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</si>
  <si>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</si>
  <si>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</si>
  <si>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</si>
  <si>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</si>
  <si>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</si>
  <si>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</si>
  <si>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</si>
  <si>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</si>
  <si>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</si>
  <si>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</si>
  <si>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</si>
  <si>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</si>
  <si>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</si>
  <si>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</si>
  <si>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</si>
  <si>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</si>
  <si>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</si>
  <si>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</si>
  <si>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</si>
  <si>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</si>
  <si>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</si>
  <si>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</si>
  <si>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</si>
  <si>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</si>
  <si>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</si>
  <si>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</si>
  <si>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</si>
  <si>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</si>
  <si>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</si>
  <si>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</si>
  <si>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</si>
  <si>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</si>
  <si>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</si>
  <si>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</si>
  <si>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</si>
  <si>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</si>
  <si>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</si>
  <si>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</si>
  <si>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</si>
  <si>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</si>
  <si>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</si>
  <si>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</si>
  <si>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</si>
  <si>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</si>
  <si>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</si>
  <si>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</si>
  <si>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</si>
  <si>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</si>
  <si>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</si>
  <si>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</si>
  <si>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</si>
  <si>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</si>
  <si>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</si>
  <si>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</si>
  <si>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</si>
  <si>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</si>
  <si>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</si>
  <si>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</si>
  <si>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</si>
  <si>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</si>
  <si>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</si>
  <si>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</si>
  <si>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</si>
  <si>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</si>
  <si>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</si>
  <si>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</si>
  <si>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</si>
  <si>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</si>
  <si>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</si>
  <si>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</si>
  <si>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</si>
  <si>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</si>
  <si>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</si>
  <si>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</si>
  <si>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</si>
  <si>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</si>
  <si>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</si>
  <si>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</si>
  <si>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</si>
  <si>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</si>
  <si>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</si>
  <si>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</si>
  <si>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</si>
  <si>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</si>
  <si>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</si>
  <si>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</si>
  <si>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</si>
  <si>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</si>
  <si>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</si>
  <si>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</si>
  <si>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</si>
  <si>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</si>
  <si>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</si>
  <si>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</si>
  <si>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</si>
  <si>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</si>
  <si>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</si>
  <si>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</si>
  <si>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</si>
  <si>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</si>
  <si>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</si>
  <si>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</si>
  <si>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</si>
  <si>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</si>
  <si>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</si>
  <si>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</si>
  <si>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</si>
  <si>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</si>
  <si>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</si>
  <si>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</si>
  <si>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</si>
  <si>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</si>
  <si>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</si>
  <si>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</si>
  <si>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</si>
  <si>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</si>
  <si>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</si>
  <si>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</si>
  <si>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</si>
  <si>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</si>
  <si>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</si>
  <si>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</si>
  <si>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</si>
  <si>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</si>
  <si>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</si>
  <si>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</si>
  <si>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</si>
  <si>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</si>
  <si>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</si>
  <si>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</si>
  <si>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</si>
  <si>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</si>
  <si>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</si>
  <si>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</si>
  <si>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</si>
  <si>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</si>
  <si>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</si>
  <si>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</si>
  <si>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</si>
  <si>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</si>
  <si>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</si>
  <si>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</si>
  <si>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</si>
  <si>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</si>
  <si>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</si>
  <si>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</si>
  <si>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</si>
  <si>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</si>
  <si>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</si>
  <si>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</si>
  <si>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</si>
  <si>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</si>
  <si>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</si>
  <si>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</si>
  <si>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</si>
  <si>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</si>
  <si>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</si>
  <si>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</si>
  <si>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</si>
  <si>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</si>
  <si>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</si>
  <si>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</si>
  <si>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</si>
  <si>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</si>
  <si>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</si>
  <si>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</si>
  <si>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</si>
  <si>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</si>
  <si>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</si>
  <si>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</si>
  <si>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</si>
  <si>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</si>
  <si>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</si>
  <si>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</si>
  <si>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</si>
  <si>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</si>
  <si>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</si>
  <si>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</si>
  <si>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</si>
  <si>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</si>
  <si>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</si>
  <si>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</si>
  <si>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</si>
  <si>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</si>
  <si>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</si>
  <si>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</si>
  <si>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</si>
  <si>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</si>
  <si>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</si>
  <si>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</si>
  <si>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</si>
  <si>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</si>
  <si>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</si>
  <si>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</si>
  <si>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</si>
  <si>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</si>
  <si>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</si>
  <si>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</si>
  <si>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</si>
  <si>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</si>
  <si>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</si>
  <si>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</si>
  <si>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</si>
  <si>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</si>
  <si>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</si>
  <si>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</si>
  <si>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</si>
  <si>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</si>
  <si>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</si>
  <si>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</si>
  <si>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</si>
  <si>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</si>
  <si>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</si>
  <si>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</si>
  <si>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</si>
  <si>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</si>
  <si>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</si>
  <si>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</si>
  <si>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</si>
  <si>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</si>
  <si>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</si>
  <si>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</si>
  <si>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</si>
  <si>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</si>
  <si>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</si>
  <si>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</si>
  <si>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</si>
  <si>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</si>
  <si>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</si>
  <si>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</si>
  <si>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</si>
  <si>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</si>
  <si>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</si>
  <si>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</si>
  <si>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</si>
  <si>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</si>
  <si>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</si>
  <si>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</si>
  <si>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</si>
  <si>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</si>
  <si>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</si>
  <si>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</si>
  <si>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</si>
  <si>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</si>
  <si>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</si>
  <si>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</si>
  <si>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</si>
  <si>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</si>
  <si>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</si>
  <si>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</si>
  <si>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</si>
  <si>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</si>
  <si>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</si>
  <si>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</si>
  <si>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</si>
  <si>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</si>
  <si>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</si>
  <si>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</si>
  <si>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</si>
  <si>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</si>
  <si>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</si>
  <si>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</si>
  <si>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</si>
  <si>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</si>
  <si>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</si>
  <si>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</si>
  <si>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</si>
  <si>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</si>
  <si>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</si>
  <si>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</si>
  <si>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</si>
  <si>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</si>
  <si>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</si>
  <si>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</si>
  <si>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</si>
  <si>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</si>
  <si>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</si>
  <si>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</si>
  <si>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</si>
  <si>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</si>
  <si>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</si>
  <si>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</si>
  <si>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</si>
  <si>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</si>
  <si>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</si>
  <si>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</si>
  <si>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</si>
  <si>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</si>
  <si>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</si>
  <si>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</si>
  <si>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</si>
  <si>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</si>
  <si>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</si>
  <si>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</si>
  <si>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</si>
  <si>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</si>
  <si>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</si>
  <si>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</si>
  <si>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</si>
  <si>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</si>
  <si>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</si>
  <si>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</si>
  <si>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</si>
  <si>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</si>
  <si>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</si>
  <si>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</si>
  <si>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</si>
  <si>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</si>
  <si>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</si>
  <si>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</si>
  <si>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</si>
  <si>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</si>
  <si>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</si>
  <si>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</si>
  <si>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</si>
  <si>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</si>
  <si>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</si>
  <si>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</si>
  <si>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</si>
  <si>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</si>
  <si>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</si>
  <si>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</si>
  <si>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</si>
  <si>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</si>
  <si>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</si>
  <si>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</si>
  <si>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</si>
  <si>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</si>
  <si>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</si>
  <si>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</si>
  <si>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</si>
  <si>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</si>
  <si>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</si>
  <si>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</si>
  <si>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</si>
  <si>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</si>
  <si>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</si>
  <si>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</si>
  <si>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</si>
  <si>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</si>
  <si>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</si>
  <si>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</si>
  <si>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</si>
  <si>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</si>
  <si>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</si>
  <si>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</si>
  <si>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</si>
  <si>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</si>
  <si>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</si>
  <si>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</si>
  <si>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</si>
  <si>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</si>
  <si>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</si>
  <si>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</si>
  <si>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</si>
  <si>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</si>
  <si>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</si>
  <si>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</si>
  <si>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</si>
  <si>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</si>
  <si>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</si>
  <si>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</si>
  <si>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</si>
  <si>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</si>
  <si>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</si>
  <si>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</si>
  <si>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</si>
  <si>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</si>
  <si>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</si>
  <si>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</si>
  <si>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</si>
  <si>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</si>
  <si>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</si>
  <si>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</si>
  <si>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</si>
  <si>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</si>
  <si>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</si>
  <si>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</si>
  <si>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</si>
  <si>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</si>
  <si>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</si>
  <si>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</si>
  <si>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</si>
  <si>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</si>
  <si>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</si>
  <si>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</si>
  <si>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</si>
  <si>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</si>
  <si>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</si>
  <si>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</si>
  <si>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</si>
  <si>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</si>
  <si>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</si>
  <si>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</si>
  <si>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</si>
  <si>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</si>
  <si>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</si>
  <si>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</si>
  <si>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</si>
  <si>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</si>
  <si>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</si>
  <si>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</si>
  <si>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</si>
  <si>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</si>
  <si>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</si>
  <si>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</si>
  <si>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</si>
  <si>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</si>
  <si>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</si>
  <si>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</si>
  <si>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</si>
  <si>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</si>
  <si>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</si>
  <si>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</si>
  <si>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</si>
  <si>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</si>
  <si>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</si>
  <si>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</si>
  <si>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</si>
  <si>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</si>
  <si>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</si>
  <si>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</si>
  <si>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</si>
  <si>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</si>
  <si>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</si>
  <si>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</si>
  <si>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</si>
  <si>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</si>
  <si>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</si>
  <si>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</si>
  <si>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</si>
  <si>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</si>
  <si>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</si>
  <si>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</si>
  <si>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</si>
  <si>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</si>
  <si>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</si>
  <si>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</si>
  <si>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</si>
  <si>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</si>
  <si>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</si>
  <si>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</si>
  <si>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</si>
  <si>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</si>
  <si>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</si>
  <si>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</si>
  <si>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</si>
  <si>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</si>
  <si>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</si>
  <si>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</si>
  <si>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</si>
  <si>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</si>
  <si>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</si>
  <si>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</si>
  <si>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</si>
  <si>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</si>
  <si>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</si>
  <si>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</si>
  <si>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</si>
  <si>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</si>
  <si>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</si>
  <si>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</si>
  <si>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</si>
  <si>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</si>
  <si>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</si>
  <si>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</si>
  <si>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</si>
  <si>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</si>
  <si>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</si>
  <si>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</si>
  <si>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</si>
  <si>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</si>
  <si>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</si>
  <si>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</si>
  <si>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</si>
  <si>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</si>
  <si>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</si>
  <si>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</si>
  <si>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</si>
  <si>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</si>
  <si>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</si>
  <si>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</si>
  <si>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</si>
  <si>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</si>
  <si>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</si>
  <si>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</si>
  <si>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</si>
  <si>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</si>
  <si>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</si>
  <si>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</si>
  <si>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</si>
  <si>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</si>
  <si>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</si>
  <si>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</si>
  <si>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</si>
  <si>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</si>
  <si>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</si>
  <si>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</si>
  <si>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</si>
  <si>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</si>
  <si>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</si>
  <si>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</si>
  <si>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</si>
  <si>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</si>
  <si>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</si>
  <si>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</si>
  <si>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</si>
  <si>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</si>
  <si>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</si>
  <si>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</si>
  <si>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</si>
  <si>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</si>
  <si>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</si>
  <si>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</si>
  <si>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</si>
  <si>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</si>
  <si>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</si>
  <si>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</si>
  <si>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</si>
  <si>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</si>
  <si>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</si>
  <si>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</si>
  <si>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</si>
  <si>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</si>
  <si>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</si>
  <si>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</si>
  <si>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</si>
  <si>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</si>
  <si>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</si>
  <si>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</si>
  <si>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</si>
  <si>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</si>
  <si>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</si>
  <si>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</si>
  <si>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</si>
  <si>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</si>
  <si>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</si>
  <si>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</si>
  <si>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</si>
  <si>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</si>
  <si>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</si>
  <si>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</si>
  <si>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</si>
  <si>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</si>
  <si>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</si>
  <si>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</si>
  <si>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</si>
  <si>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</si>
  <si>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</si>
  <si>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</si>
  <si>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</si>
  <si>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</si>
  <si>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</si>
  <si>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</si>
  <si>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</si>
  <si>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</si>
  <si>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</si>
  <si>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</si>
  <si>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</si>
  <si>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</si>
  <si>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</si>
  <si>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</si>
  <si>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</si>
  <si>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</si>
  <si>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</si>
  <si>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</si>
  <si>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</si>
  <si>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</si>
  <si>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</si>
  <si>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</si>
  <si>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</si>
  <si>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</si>
  <si>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</si>
  <si>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</si>
  <si>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</si>
  <si>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</si>
  <si>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</si>
  <si>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</si>
  <si>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</si>
  <si>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</si>
  <si>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</si>
  <si>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</si>
  <si>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</si>
  <si>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</si>
  <si>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</si>
  <si>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</si>
  <si>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</si>
  <si>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</si>
  <si>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</si>
  <si>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</si>
  <si>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</si>
  <si>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</si>
  <si>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</si>
  <si>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</si>
  <si>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</si>
  <si>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</si>
  <si>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</si>
  <si>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</si>
  <si>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</si>
  <si>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</si>
  <si>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</si>
  <si>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</si>
  <si>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</si>
  <si>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</si>
  <si>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</si>
  <si>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</si>
  <si>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</si>
  <si>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</si>
  <si>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</si>
  <si>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</si>
  <si>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</si>
  <si>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</si>
  <si>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</si>
  <si>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</si>
  <si>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</si>
  <si>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</si>
  <si>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</si>
  <si>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</si>
  <si>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</si>
  <si>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</si>
  <si>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</si>
  <si>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</si>
  <si>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</si>
  <si>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</si>
  <si>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</si>
  <si>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</si>
  <si>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</si>
  <si>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</si>
  <si>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</si>
  <si>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</si>
  <si>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</si>
  <si>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</si>
  <si>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</si>
  <si>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</si>
  <si>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</si>
  <si>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</si>
  <si>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</si>
  <si>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</si>
  <si>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</si>
  <si>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</si>
  <si>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</si>
  <si>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</si>
  <si>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</si>
  <si>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</si>
  <si>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</si>
  <si>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</si>
  <si>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</si>
  <si>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</si>
  <si>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</si>
  <si>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</si>
  <si>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</si>
  <si>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</si>
  <si>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</si>
  <si>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</si>
  <si>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</si>
  <si>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</si>
  <si>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</si>
  <si>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</si>
  <si>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</si>
  <si>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</si>
  <si>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</si>
  <si>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</si>
  <si>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</si>
  <si>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</si>
  <si>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</si>
  <si>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</si>
  <si>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</si>
  <si>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</si>
  <si>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</si>
  <si>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</si>
  <si>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</si>
  <si>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</si>
  <si>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</si>
  <si>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</si>
  <si>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</si>
  <si>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</si>
  <si>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</si>
  <si>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</si>
  <si>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</si>
  <si>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</si>
  <si>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</si>
  <si>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</si>
  <si>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</si>
  <si>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</si>
  <si>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</si>
  <si>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</si>
  <si>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</si>
  <si>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</si>
  <si>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</si>
  <si>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</si>
  <si>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</si>
  <si>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</si>
  <si>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</si>
  <si>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</si>
  <si>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</si>
  <si>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</si>
  <si>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</si>
  <si>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</si>
  <si>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</si>
  <si>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</si>
  <si>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</si>
  <si>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</si>
  <si>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</si>
  <si>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</si>
  <si>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</si>
  <si>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</si>
  <si>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</si>
  <si>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</si>
  <si>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</si>
  <si>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</si>
  <si>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</si>
  <si>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</si>
  <si>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</si>
  <si>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</si>
  <si>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</si>
  <si>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</si>
  <si>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</si>
  <si>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</si>
  <si>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</si>
  <si>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</si>
  <si>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</si>
  <si>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</si>
  <si>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</si>
  <si>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</si>
  <si>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</si>
  <si>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</si>
  <si>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</si>
  <si>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</si>
  <si>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</si>
  <si>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</si>
  <si>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</si>
  <si>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</si>
  <si>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</si>
  <si>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</si>
  <si>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</si>
  <si>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</si>
  <si>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</si>
  <si>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</si>
  <si>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</si>
  <si>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</si>
  <si>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</si>
  <si>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</si>
  <si>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</si>
  <si>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</si>
  <si>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</si>
  <si>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</si>
  <si>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</si>
  <si>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</si>
  <si>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</si>
  <si>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</si>
  <si>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</si>
  <si>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</si>
  <si>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</si>
  <si>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</si>
  <si>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</si>
  <si>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</si>
  <si>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</si>
  <si>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</si>
  <si>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</si>
  <si>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</si>
  <si>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</si>
  <si>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</si>
  <si>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</si>
  <si>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</si>
  <si>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</si>
  <si>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</si>
  <si>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</si>
  <si>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</si>
  <si>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</si>
  <si>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</si>
  <si>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</si>
  <si>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</si>
  <si>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</si>
  <si>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</si>
  <si>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</si>
  <si>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</si>
  <si>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</si>
  <si>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</si>
  <si>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</si>
  <si>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</si>
  <si>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</si>
  <si>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</si>
  <si>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</si>
  <si>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</si>
  <si>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</si>
  <si>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</si>
  <si>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</si>
  <si>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</si>
  <si>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</si>
  <si>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</si>
  <si>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</si>
  <si>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</si>
  <si>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</si>
  <si>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</si>
  <si>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</si>
  <si>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</si>
  <si>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</si>
  <si>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</si>
  <si>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</si>
  <si>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</si>
  <si>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</si>
  <si>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</si>
  <si>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</si>
  <si>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</si>
  <si>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</si>
  <si>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</si>
  <si>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</si>
  <si>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</si>
  <si>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</si>
  <si>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</si>
  <si>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</si>
  <si>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</si>
  <si>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</si>
  <si>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</si>
  <si>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</si>
  <si>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</si>
  <si>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</si>
  <si>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</si>
  <si>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</si>
  <si>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</si>
  <si>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</si>
  <si>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</si>
  <si>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</si>
  <si>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</si>
  <si>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</si>
  <si>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</si>
  <si>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</si>
  <si>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</si>
  <si>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</si>
  <si>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</si>
  <si>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</si>
  <si>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</si>
  <si>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</si>
  <si>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</si>
  <si>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</si>
  <si>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</si>
  <si>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</si>
  <si>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</si>
  <si>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</si>
  <si>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</si>
  <si>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</si>
  <si>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</si>
  <si>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</si>
  <si>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</si>
  <si>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</si>
  <si>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</si>
  <si>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</si>
  <si>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</si>
  <si>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</si>
  <si>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</si>
  <si>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</si>
  <si>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</si>
  <si>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</si>
  <si>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</si>
  <si>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</si>
  <si>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</si>
  <si>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</si>
  <si>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</si>
  <si>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</si>
  <si>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</si>
  <si>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</si>
  <si>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</si>
  <si>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</si>
  <si>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</si>
  <si>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</si>
  <si>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</si>
  <si>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</si>
  <si>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</si>
  <si>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</si>
  <si>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</si>
  <si>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</si>
  <si>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</si>
  <si>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</si>
  <si>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</si>
  <si>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</si>
  <si>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</si>
  <si>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</si>
  <si>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</si>
  <si>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</si>
  <si>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</si>
  <si>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</si>
  <si>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</si>
  <si>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</si>
  <si>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</si>
  <si>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</si>
  <si>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</si>
  <si>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</si>
  <si>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</si>
  <si>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</si>
  <si>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</si>
  <si>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</si>
  <si>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</si>
  <si>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</si>
  <si>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</si>
  <si>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</si>
  <si>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</si>
  <si>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</si>
  <si>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</si>
  <si>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</si>
  <si>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</si>
  <si>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</si>
  <si>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</si>
  <si>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</si>
  <si>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</si>
  <si>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</si>
  <si>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</si>
  <si>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</si>
  <si>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</si>
  <si>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</si>
  <si>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</si>
  <si>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</si>
  <si>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</si>
  <si>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</si>
  <si>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</si>
  <si>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</si>
  <si>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</si>
  <si>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</si>
  <si>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</si>
  <si>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</si>
  <si>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</si>
  <si>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</si>
  <si>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</si>
  <si>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</si>
  <si>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</si>
  <si>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</si>
  <si>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</si>
  <si>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</si>
  <si>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</si>
  <si>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</si>
  <si>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</si>
  <si>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</si>
  <si>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</si>
  <si>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</si>
  <si>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</si>
  <si>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</si>
  <si>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</si>
  <si>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</si>
  <si>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</si>
  <si>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</si>
  <si>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</si>
  <si>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</si>
  <si>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</si>
  <si>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</si>
  <si>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</si>
  <si>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</si>
  <si>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</si>
  <si>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</si>
  <si>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</si>
  <si>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</si>
  <si>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</si>
  <si>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</si>
  <si>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</si>
  <si>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</si>
  <si>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</si>
  <si>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</si>
  <si>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</si>
  <si>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</si>
  <si>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</si>
  <si>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</si>
  <si>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</si>
  <si>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</si>
  <si>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</si>
  <si>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</si>
  <si>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</si>
  <si>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</si>
  <si>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</si>
  <si>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</si>
  <si>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</si>
  <si>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</si>
  <si>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</si>
  <si>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</si>
  <si>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</si>
  <si>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</si>
  <si>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</si>
  <si>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</si>
  <si>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</si>
  <si>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</si>
  <si>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</si>
  <si>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</si>
  <si>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</si>
  <si>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</si>
  <si>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</si>
  <si>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</si>
  <si>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</si>
  <si>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</si>
  <si>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</si>
  <si>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</si>
  <si>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</si>
  <si>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</si>
  <si>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</si>
  <si>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</si>
  <si>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</si>
  <si>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</si>
  <si>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</si>
  <si>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</si>
  <si>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</si>
  <si>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</si>
  <si>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</si>
  <si>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</si>
  <si>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</si>
  <si>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</si>
  <si>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</si>
  <si>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</si>
  <si>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</si>
  <si>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</si>
  <si>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</si>
  <si>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</si>
  <si>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</si>
  <si>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</si>
  <si>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</si>
  <si>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</si>
  <si>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</si>
  <si>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</si>
  <si>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</si>
  <si>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</si>
  <si>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</si>
  <si>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</si>
  <si>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</si>
  <si>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</si>
  <si>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</si>
  <si>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</si>
  <si>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</si>
  <si>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</si>
  <si>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</si>
  <si>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</si>
  <si>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</si>
  <si>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</si>
  <si>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</si>
  <si>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</si>
  <si>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</si>
  <si>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</si>
  <si>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</si>
  <si>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</si>
  <si>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</si>
  <si>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</si>
  <si>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</si>
  <si>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</si>
  <si>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</si>
  <si>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</si>
  <si>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</si>
  <si>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</si>
  <si>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</si>
  <si>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</si>
  <si>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</si>
  <si>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</si>
  <si>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</si>
  <si>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</si>
  <si>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</si>
  <si>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</si>
  <si>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</si>
  <si>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</si>
  <si>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</si>
  <si>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</si>
  <si>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</si>
  <si>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</si>
  <si>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</si>
  <si>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</si>
  <si>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</si>
  <si>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</si>
  <si>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</si>
  <si>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</si>
  <si>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</si>
  <si>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</si>
  <si>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</si>
  <si>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</si>
  <si>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</si>
  <si>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</si>
  <si>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</si>
  <si>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</si>
  <si>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</si>
  <si>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</si>
  <si>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</si>
  <si>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</si>
  <si>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</si>
  <si>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</si>
  <si>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</si>
  <si>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</si>
  <si>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</si>
  <si>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</si>
  <si>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</si>
  <si>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</si>
  <si>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</si>
  <si>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</si>
  <si>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</si>
  <si>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</si>
  <si>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</si>
  <si>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</si>
  <si>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</si>
  <si>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</si>
  <si>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</si>
  <si>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</si>
  <si>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</si>
  <si>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</si>
  <si>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</si>
  <si>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</si>
  <si>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</si>
  <si>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</si>
  <si>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</si>
  <si>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</si>
  <si>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</si>
  <si>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</si>
  <si>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</si>
  <si>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</si>
  <si>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</si>
  <si>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</si>
  <si>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</si>
  <si>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</si>
  <si>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</si>
  <si>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</si>
  <si>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</si>
  <si>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</si>
  <si>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</si>
  <si>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</si>
  <si>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</si>
  <si>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</si>
  <si>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</si>
  <si>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</si>
  <si>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</si>
  <si>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</si>
  <si>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</si>
  <si>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</si>
  <si>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</si>
  <si>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</si>
  <si>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</si>
  <si>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</si>
  <si>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</si>
  <si>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</si>
  <si>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</si>
  <si>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</si>
  <si>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</si>
  <si>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</si>
  <si>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</si>
  <si>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</si>
  <si>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</si>
  <si>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</si>
  <si>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</si>
  <si>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</si>
  <si>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</si>
  <si>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</si>
  <si>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</si>
  <si>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</si>
  <si>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</si>
  <si>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</si>
  <si>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</si>
  <si>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</si>
  <si>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</si>
  <si>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</si>
  <si>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</si>
  <si>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</si>
  <si>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</si>
  <si>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</si>
  <si>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</si>
  <si>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</si>
  <si>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</si>
  <si>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</si>
  <si>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</si>
  <si>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</si>
  <si>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</si>
  <si>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</si>
  <si>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</si>
  <si>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</si>
  <si>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</si>
  <si>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</si>
  <si>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</si>
  <si>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</si>
  <si>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</si>
  <si>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</si>
  <si>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</si>
  <si>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</si>
  <si>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</si>
  <si>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</si>
  <si>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</si>
  <si>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</si>
  <si>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</si>
  <si>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</si>
  <si>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</si>
  <si>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</si>
  <si>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</si>
  <si>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</si>
  <si>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</si>
  <si>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</si>
  <si>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</si>
  <si>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</si>
  <si>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</si>
  <si>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</si>
  <si>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</si>
  <si>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</si>
  <si>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</si>
  <si>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</si>
  <si>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</si>
  <si>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</si>
  <si>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</si>
  <si>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</si>
  <si>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</si>
  <si>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</si>
  <si>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</si>
  <si>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</si>
  <si>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</si>
  <si>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</si>
  <si>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</si>
  <si>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</si>
  <si>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</si>
  <si>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</si>
  <si>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</si>
  <si>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</si>
  <si>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</si>
  <si>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</si>
  <si>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</si>
  <si>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</si>
  <si>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</si>
  <si>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</si>
  <si>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</si>
  <si>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</si>
  <si>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</si>
  <si>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</si>
  <si>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</si>
  <si>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</si>
  <si>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</si>
  <si>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</si>
  <si>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</si>
  <si>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</si>
  <si>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</si>
  <si>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</si>
  <si>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</si>
  <si>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</si>
  <si>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</si>
  <si>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</si>
  <si>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</si>
  <si>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</si>
  <si>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</si>
  <si>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</si>
  <si>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</si>
  <si>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</si>
  <si>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</si>
  <si>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</si>
  <si>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</si>
  <si>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</si>
  <si>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</si>
  <si>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</si>
  <si>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</si>
  <si>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</si>
  <si>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</si>
  <si>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</si>
  <si>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</si>
  <si>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</si>
  <si>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</si>
  <si>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</si>
  <si>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</si>
  <si>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</si>
  <si>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</si>
  <si>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</si>
  <si>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</si>
  <si>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</si>
  <si>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</si>
  <si>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</si>
  <si>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</si>
  <si>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</si>
  <si>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</si>
  <si>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</si>
  <si>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</si>
  <si>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</si>
  <si>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</si>
  <si>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</si>
  <si>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</si>
  <si>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</si>
  <si>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</si>
  <si>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</si>
  <si>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</si>
  <si>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</si>
  <si>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</si>
  <si>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</si>
  <si>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</si>
  <si>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</si>
  <si>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</si>
  <si>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</si>
  <si>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</si>
  <si>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</si>
  <si>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</si>
  <si>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</si>
  <si>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</si>
  <si>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</si>
  <si>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</si>
  <si>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</si>
  <si>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</si>
  <si>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</si>
  <si>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</si>
  <si>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</si>
  <si>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</si>
  <si>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</si>
  <si>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</si>
  <si>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</si>
  <si>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</si>
  <si>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</si>
  <si>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</si>
  <si>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</si>
  <si>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</si>
  <si>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</si>
  <si>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</si>
  <si>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</si>
  <si>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</si>
  <si>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</si>
  <si>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</si>
  <si>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</si>
  <si>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</si>
  <si>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</si>
  <si>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</si>
  <si>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</si>
  <si>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</si>
  <si>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</si>
  <si>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</si>
  <si>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</si>
  <si>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</si>
  <si>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</si>
  <si>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</si>
  <si>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</si>
  <si>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</si>
  <si>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</si>
  <si>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</si>
  <si>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</si>
  <si>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</si>
  <si>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</si>
  <si>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</si>
  <si>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</si>
  <si>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</si>
  <si>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</si>
  <si>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</si>
  <si>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</si>
  <si>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</si>
  <si>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</si>
  <si>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</si>
  <si>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</si>
  <si>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</si>
  <si>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</si>
  <si>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</si>
  <si>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</si>
  <si>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</si>
  <si>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</si>
  <si>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</si>
  <si>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</si>
  <si>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</si>
  <si>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</si>
  <si>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</si>
  <si>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</si>
  <si>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</si>
  <si>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</si>
  <si>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</si>
  <si>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</si>
  <si>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</si>
  <si>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</si>
  <si>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</si>
  <si>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</si>
  <si>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</si>
  <si>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</si>
  <si>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</si>
  <si>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</si>
  <si>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</si>
  <si>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</si>
  <si>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</si>
  <si>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</si>
  <si>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</si>
  <si>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</si>
  <si>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</si>
  <si>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</si>
  <si>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</si>
  <si>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</si>
  <si>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</si>
  <si>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</si>
  <si>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</si>
  <si>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</si>
  <si>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</si>
  <si>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</si>
  <si>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</si>
  <si>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</si>
  <si>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</si>
  <si>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</si>
  <si>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</si>
  <si>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</si>
  <si>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</si>
  <si>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</si>
  <si>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</si>
  <si>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</si>
  <si>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</si>
  <si>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</si>
  <si>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</si>
  <si>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</si>
  <si>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</si>
  <si>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</si>
  <si>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</si>
  <si>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</si>
  <si>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</si>
  <si>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</si>
  <si>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</si>
  <si>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</si>
  <si>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</si>
  <si>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</si>
  <si>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</si>
  <si>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</si>
  <si>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</si>
  <si>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</si>
  <si>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</si>
  <si>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</si>
  <si>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</si>
  <si>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</si>
  <si>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</si>
  <si>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</si>
  <si>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</si>
  <si>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</si>
  <si>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</si>
  <si>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</si>
  <si>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</si>
  <si>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</si>
  <si>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</si>
  <si>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</si>
  <si>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</si>
  <si>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</si>
  <si>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</si>
  <si>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</si>
  <si>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</si>
  <si>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</si>
  <si>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</si>
  <si>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</si>
  <si>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</si>
  <si>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</si>
  <si>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</si>
  <si>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</si>
  <si>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</si>
  <si>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</si>
  <si>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</si>
  <si>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</si>
  <si>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</si>
  <si>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</si>
  <si>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</si>
  <si>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</si>
  <si>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</si>
  <si>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</si>
  <si>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</si>
  <si>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</si>
  <si>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</si>
  <si>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</si>
  <si>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</si>
  <si>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</si>
  <si>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</si>
  <si>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</si>
  <si>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</si>
  <si>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</si>
  <si>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</si>
  <si>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</si>
  <si>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</si>
  <si>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</si>
  <si>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</si>
  <si>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</si>
  <si>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</si>
  <si>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</si>
  <si>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</si>
  <si>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</si>
  <si>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</si>
  <si>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</si>
  <si>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</si>
  <si>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</si>
  <si>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</si>
  <si>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</si>
  <si>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</si>
  <si>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</si>
  <si>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</si>
  <si>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</si>
  <si>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</si>
  <si>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</si>
  <si>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</si>
  <si>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</si>
  <si>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</si>
  <si>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</si>
  <si>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</si>
  <si>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</si>
  <si>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</si>
  <si>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</si>
  <si>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</si>
  <si>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</si>
  <si>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</si>
  <si>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</si>
  <si>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</si>
  <si>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</si>
  <si>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</si>
  <si>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</si>
  <si>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</si>
  <si>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</si>
  <si>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</si>
  <si>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</si>
  <si>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</si>
  <si>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</si>
  <si>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</si>
  <si>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</si>
  <si>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</si>
  <si>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</si>
  <si>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</si>
  <si>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</si>
  <si>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</si>
  <si>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</si>
  <si>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</si>
  <si>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</si>
  <si>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</si>
  <si>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</si>
  <si>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</si>
  <si>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</si>
  <si>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</si>
  <si>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</si>
  <si>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</si>
  <si>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</si>
  <si>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</si>
  <si>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</si>
  <si>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</si>
  <si>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</si>
  <si>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</si>
  <si>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</si>
  <si>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</si>
  <si>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</si>
  <si>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</si>
  <si>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</si>
  <si>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</si>
  <si>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</si>
  <si>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</si>
  <si>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</si>
  <si>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</si>
  <si>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</si>
  <si>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</si>
  <si>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</si>
  <si>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</si>
  <si>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</si>
  <si>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</si>
  <si>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</si>
  <si>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</si>
  <si>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</si>
  <si>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</si>
  <si>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</si>
  <si>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</si>
  <si>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</si>
  <si>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</si>
  <si>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</si>
  <si>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</si>
  <si>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</si>
  <si>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</si>
  <si>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</si>
  <si>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</si>
  <si>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</si>
  <si>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</si>
  <si>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</si>
  <si>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</si>
  <si>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</si>
  <si>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</si>
  <si>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</si>
  <si>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</si>
  <si>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</si>
  <si>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</si>
  <si>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</si>
  <si>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</si>
  <si>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</si>
  <si>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</si>
  <si>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</si>
  <si>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</si>
  <si>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</si>
  <si>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</si>
  <si>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</si>
  <si>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</si>
  <si>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</si>
  <si>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</si>
  <si>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</si>
  <si>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</si>
  <si>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</si>
  <si>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</si>
  <si>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</si>
  <si>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</si>
  <si>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</si>
  <si>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</si>
  <si>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</si>
  <si>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</si>
  <si>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</si>
  <si>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</si>
  <si>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</si>
  <si>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</si>
  <si>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</si>
  <si>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</si>
  <si>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</si>
  <si>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</si>
  <si>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</si>
  <si>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</si>
  <si>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</si>
  <si>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</si>
  <si>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</si>
  <si>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</si>
  <si>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</si>
  <si>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</si>
  <si>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</si>
  <si>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</si>
  <si>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</si>
  <si>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</si>
  <si>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</si>
  <si>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</si>
  <si>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</si>
  <si>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</si>
  <si>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</si>
  <si>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</si>
  <si>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</si>
  <si>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</si>
  <si>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</si>
  <si>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</si>
  <si>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</si>
  <si>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</si>
  <si>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</si>
  <si>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</si>
  <si>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</si>
  <si>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</si>
  <si>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</si>
  <si>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</si>
  <si>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</si>
  <si>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</si>
  <si>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</si>
  <si>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</si>
  <si>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</si>
  <si>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</si>
  <si>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</si>
  <si>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</si>
  <si>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</si>
  <si>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</si>
  <si>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</si>
  <si>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</si>
  <si>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</si>
  <si>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</si>
  <si>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</si>
  <si>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</si>
  <si>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</si>
  <si>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</si>
  <si>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</si>
  <si>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</si>
  <si>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</si>
  <si>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</si>
  <si>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</si>
  <si>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</si>
  <si>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</si>
  <si>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</si>
  <si>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</si>
  <si>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</si>
  <si>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</si>
  <si>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</si>
  <si>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</si>
  <si>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</si>
  <si>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</si>
  <si>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</si>
  <si>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</si>
  <si>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</si>
  <si>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</si>
  <si>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</si>
  <si>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</si>
  <si>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</si>
  <si>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</si>
  <si>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</si>
  <si>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</si>
  <si>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</si>
  <si>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</si>
  <si>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</si>
  <si>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</si>
  <si>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</si>
  <si>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</si>
  <si>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</si>
  <si>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</si>
  <si>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</si>
  <si>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</si>
  <si>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</si>
  <si>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</si>
  <si>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</si>
  <si>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</si>
  <si>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</si>
  <si>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</si>
  <si>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</si>
  <si>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</si>
  <si>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</si>
  <si>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</si>
  <si>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</si>
  <si>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</si>
  <si>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</si>
  <si>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</si>
  <si>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</si>
  <si>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</si>
  <si>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</si>
  <si>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</si>
  <si>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</si>
  <si>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</si>
  <si>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</si>
  <si>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</si>
  <si>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</si>
  <si>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</si>
  <si>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</si>
  <si>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</si>
  <si>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</si>
  <si>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</si>
  <si>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</si>
  <si>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</si>
  <si>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</si>
  <si>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</si>
  <si>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</si>
  <si>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</si>
  <si>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</si>
  <si>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</si>
  <si>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</si>
  <si>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</si>
  <si>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</si>
  <si>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</si>
  <si>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</si>
  <si>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</si>
  <si>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</si>
  <si>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</si>
  <si>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</si>
  <si>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</si>
  <si>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</si>
  <si>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</si>
  <si>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</si>
  <si>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</si>
  <si>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</si>
  <si>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</si>
  <si>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</si>
  <si>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</si>
  <si>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</si>
  <si>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</si>
  <si>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</si>
  <si>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</si>
  <si>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</si>
  <si>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</si>
  <si>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</si>
  <si>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</si>
  <si>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</si>
  <si>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</si>
  <si>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</si>
  <si>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</si>
  <si>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</si>
  <si>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</si>
  <si>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</si>
  <si>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</si>
  <si>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</si>
  <si>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</si>
  <si>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</si>
  <si>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</si>
  <si>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</si>
  <si>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</si>
  <si>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</si>
  <si>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</si>
  <si>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</si>
  <si>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</si>
  <si>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</si>
  <si>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</si>
  <si>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</si>
  <si>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</si>
  <si>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</si>
  <si>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</si>
  <si>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</si>
  <si>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</si>
  <si>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</si>
  <si>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</si>
  <si>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</si>
  <si>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</si>
  <si>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</si>
  <si>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</si>
  <si>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</si>
  <si>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</si>
  <si>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</si>
  <si>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</si>
  <si>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</si>
  <si>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</si>
  <si>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</si>
  <si>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</si>
  <si>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</si>
  <si>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</si>
  <si>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</si>
  <si>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</si>
  <si>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</si>
  <si>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</si>
  <si>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</si>
  <si>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</si>
  <si>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</si>
  <si>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</si>
  <si>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</si>
  <si>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</si>
  <si>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</si>
  <si>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</si>
  <si>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</si>
  <si>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</si>
  <si>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</si>
  <si>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</si>
  <si>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</si>
  <si>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</si>
  <si>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</si>
  <si>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</si>
  <si>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</si>
  <si>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</si>
  <si>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</si>
  <si>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</si>
  <si>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</si>
  <si>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</si>
  <si>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</si>
  <si>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</si>
  <si>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</si>
  <si>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</si>
  <si>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</si>
  <si>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</si>
  <si>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</si>
  <si>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</si>
  <si>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</si>
  <si>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</si>
  <si>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</si>
  <si>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</si>
  <si>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</si>
  <si>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</si>
  <si>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</si>
  <si>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</si>
  <si>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</si>
  <si>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</si>
  <si>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</si>
  <si>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</si>
  <si>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</si>
  <si>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</si>
  <si>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</si>
  <si>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</si>
  <si>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</si>
  <si>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</si>
  <si>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</si>
  <si>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</si>
  <si>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</si>
  <si>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</si>
  <si>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</si>
  <si>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</si>
  <si>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</si>
  <si>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</si>
  <si>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</si>
  <si>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</si>
  <si>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</si>
  <si>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</si>
  <si>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</si>
  <si>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</si>
  <si>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</si>
  <si>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</si>
  <si>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</si>
  <si>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</si>
  <si>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</si>
  <si>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</si>
  <si>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</si>
  <si>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</si>
  <si>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</si>
  <si>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</si>
  <si>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</si>
  <si>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</si>
  <si>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</si>
  <si>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</si>
  <si>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</si>
  <si>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</si>
  <si>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</si>
  <si>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</si>
  <si>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</si>
  <si>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</si>
  <si>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</si>
  <si>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</si>
  <si>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</si>
  <si>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</si>
  <si>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</si>
  <si>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</si>
  <si>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</si>
  <si>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</si>
  <si>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</si>
  <si>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</si>
  <si>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</si>
  <si>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</si>
  <si>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</si>
  <si>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</si>
  <si>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</si>
  <si>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</si>
  <si>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</si>
  <si>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</si>
  <si>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</si>
  <si>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</si>
  <si>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</si>
  <si>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</si>
  <si>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</si>
  <si>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</si>
  <si>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</si>
  <si>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</si>
  <si>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</si>
  <si>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</si>
  <si>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</si>
  <si>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</si>
  <si>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</si>
  <si>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</si>
  <si>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</si>
  <si>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</si>
  <si>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</si>
  <si>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</si>
  <si>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</si>
  <si>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</si>
  <si>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</si>
  <si>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</si>
  <si>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</si>
  <si>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</si>
  <si>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</si>
  <si>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</si>
  <si>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</si>
  <si>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</si>
  <si>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</si>
  <si>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</si>
  <si>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</si>
  <si>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</si>
  <si>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</si>
  <si>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</si>
  <si>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</si>
  <si>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</si>
  <si>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</si>
  <si>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</si>
  <si>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</si>
  <si>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</si>
  <si>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</si>
  <si>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</si>
  <si>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</si>
  <si>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</si>
  <si>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</si>
  <si>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</si>
  <si>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</si>
  <si>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</si>
  <si>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</si>
  <si>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</si>
  <si>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</si>
  <si>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</si>
  <si>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</si>
  <si>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</si>
  <si>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</si>
  <si>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</si>
  <si>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</si>
  <si>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</si>
  <si>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</si>
  <si>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</si>
  <si>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</si>
  <si>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</si>
  <si>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</si>
  <si>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</si>
  <si>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</si>
  <si>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</si>
  <si>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</si>
  <si>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</si>
  <si>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</si>
  <si>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</si>
  <si>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</si>
  <si>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</si>
  <si>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</si>
  <si>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</si>
  <si>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</si>
  <si>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</si>
  <si>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</si>
  <si>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</si>
  <si>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</si>
  <si>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</si>
  <si>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</si>
  <si>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</si>
  <si>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</si>
  <si>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</si>
  <si>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</si>
  <si>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</si>
  <si>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</si>
  <si>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</si>
  <si>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</si>
  <si>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</si>
  <si>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</si>
  <si>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</si>
  <si>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</si>
  <si>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</si>
  <si>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</si>
  <si>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</si>
  <si>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</si>
  <si>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</si>
  <si>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</si>
  <si>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</si>
  <si>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</si>
  <si>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</si>
  <si>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</si>
  <si>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</si>
  <si>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</si>
  <si>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</si>
  <si>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</si>
  <si>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</si>
  <si>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</si>
  <si>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</si>
  <si>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</si>
  <si>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</si>
  <si>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</si>
  <si>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</si>
  <si>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</si>
  <si>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</si>
  <si>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</si>
  <si>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</si>
  <si>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</si>
  <si>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</si>
  <si>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</si>
  <si>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</si>
  <si>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</si>
  <si>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</si>
  <si>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</si>
  <si>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</si>
  <si>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</si>
  <si>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</si>
  <si>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</si>
  <si>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</si>
  <si>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</si>
  <si>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</si>
  <si>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</si>
  <si>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</si>
  <si>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</si>
  <si>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</si>
  <si>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</si>
  <si>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</si>
  <si>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</si>
  <si>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</si>
  <si>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</si>
  <si>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</si>
  <si>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</si>
  <si>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</si>
  <si>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</si>
  <si>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</si>
  <si>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</si>
  <si>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</si>
  <si>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</si>
  <si>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</si>
  <si>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</si>
  <si>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</si>
  <si>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</si>
  <si>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</si>
  <si>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</si>
  <si>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</si>
  <si>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</si>
  <si>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</si>
  <si>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</si>
  <si>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</si>
  <si>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</si>
  <si>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</si>
  <si>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</si>
  <si>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</si>
  <si>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</si>
  <si>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</si>
  <si>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</si>
  <si>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</si>
  <si>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</si>
  <si>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</si>
  <si>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</si>
  <si>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</si>
  <si>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</si>
  <si>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</si>
  <si>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</si>
  <si>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</si>
  <si>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</si>
  <si>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</si>
  <si>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</si>
  <si>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</si>
  <si>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</si>
  <si>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</si>
  <si>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</si>
  <si>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</si>
  <si>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</si>
  <si>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</si>
  <si>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</si>
  <si>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</si>
  <si>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</si>
  <si>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</si>
  <si>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</si>
  <si>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</si>
  <si>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</si>
  <si>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</si>
  <si>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</si>
  <si>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</si>
  <si>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</si>
  <si>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</si>
  <si>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</si>
  <si>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</si>
  <si>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</si>
  <si>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</si>
  <si>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</si>
  <si>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</si>
  <si>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</si>
  <si>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</si>
  <si>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</si>
  <si>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</si>
  <si>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</si>
  <si>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</si>
  <si>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</si>
  <si>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</si>
  <si>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</si>
  <si>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</si>
  <si>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</si>
  <si>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</si>
  <si>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</si>
  <si>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</si>
  <si>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</si>
  <si>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</si>
  <si>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</si>
  <si>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</si>
  <si>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</si>
  <si>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</si>
  <si>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</si>
  <si>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</si>
  <si>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</si>
  <si>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</si>
  <si>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</si>
  <si>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</si>
  <si>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</si>
  <si>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</si>
  <si>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</si>
  <si>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</si>
  <si>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</si>
  <si>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</si>
  <si>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</si>
  <si>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</si>
  <si>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</si>
  <si>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</si>
  <si>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</si>
  <si>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</si>
  <si>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</si>
  <si>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</si>
  <si>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</si>
  <si>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</si>
  <si>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</si>
  <si>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</si>
  <si>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</si>
  <si>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</si>
  <si>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</si>
  <si>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</si>
  <si>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</si>
  <si>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</si>
  <si>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</si>
  <si>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</si>
  <si>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</si>
  <si>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</si>
  <si>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</si>
  <si>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</si>
  <si>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</si>
  <si>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</si>
  <si>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</si>
  <si>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</si>
  <si>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</si>
  <si>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</si>
  <si>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</si>
  <si>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</si>
  <si>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</si>
  <si>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</si>
  <si>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</si>
  <si>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</si>
  <si>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</si>
  <si>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</si>
  <si>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</si>
  <si>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</si>
  <si>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</si>
  <si>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</si>
  <si>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</si>
  <si>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</si>
  <si>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</si>
  <si>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</si>
  <si>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</si>
  <si>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</si>
  <si>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</si>
  <si>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</si>
  <si>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</si>
  <si>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</si>
  <si>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</si>
  <si>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</si>
  <si>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</si>
  <si>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</si>
  <si>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</si>
  <si>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</si>
  <si>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</si>
  <si>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</si>
  <si>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</si>
  <si>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</si>
  <si>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</si>
  <si>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</si>
  <si>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</si>
  <si>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</si>
  <si>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</si>
  <si>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</si>
  <si>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</si>
  <si>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</si>
  <si>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</si>
  <si>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</si>
  <si>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</si>
  <si>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</si>
  <si>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</si>
  <si>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</si>
  <si>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</si>
  <si>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</si>
  <si>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</si>
  <si>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</si>
  <si>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</si>
  <si>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</si>
  <si>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</si>
  <si>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</si>
  <si>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</si>
  <si>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</si>
  <si>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</si>
  <si>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</si>
  <si>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</si>
  <si>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</si>
  <si>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</si>
  <si>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</si>
  <si>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</si>
  <si>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</si>
  <si>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</si>
  <si>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</si>
  <si>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</si>
  <si>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</si>
  <si>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</si>
  <si>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</si>
  <si>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</si>
  <si>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</si>
  <si>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</si>
  <si>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</si>
  <si>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</si>
  <si>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</si>
  <si>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</si>
  <si>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</si>
  <si>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</si>
  <si>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</si>
  <si>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</si>
  <si>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</si>
  <si>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</si>
  <si>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</si>
  <si>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</si>
  <si>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</si>
  <si>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</si>
  <si>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</si>
  <si>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</si>
  <si>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</si>
  <si>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</si>
  <si>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</si>
  <si>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</si>
  <si>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</si>
  <si>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</si>
  <si>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</si>
  <si>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</si>
  <si>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</si>
  <si>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</si>
  <si>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</si>
  <si>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</si>
  <si>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</si>
  <si>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</si>
  <si>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</si>
  <si>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</si>
  <si>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</si>
  <si>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</si>
  <si>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</si>
  <si>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</si>
  <si>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</si>
  <si>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</si>
  <si>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</si>
  <si>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</si>
  <si>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</si>
  <si>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</si>
  <si>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</si>
  <si>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</si>
  <si>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</si>
  <si>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</si>
  <si>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</si>
  <si>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</si>
  <si>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</si>
  <si>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</si>
  <si>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</si>
  <si>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</si>
  <si>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</si>
  <si>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</si>
  <si>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</si>
  <si>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</si>
  <si>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</si>
  <si>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</si>
  <si>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</si>
  <si>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</si>
  <si>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</si>
  <si>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</si>
  <si>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</si>
  <si>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</si>
  <si>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</si>
  <si>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</si>
  <si>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</si>
  <si>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</si>
  <si>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</si>
  <si>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</si>
  <si>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</si>
  <si>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</si>
  <si>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</si>
  <si>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</si>
  <si>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</si>
  <si>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</si>
  <si>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</si>
  <si>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</si>
  <si>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</si>
  <si>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</si>
  <si>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</si>
  <si>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</si>
  <si>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</si>
  <si>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</si>
  <si>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</si>
  <si>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</si>
  <si>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</si>
  <si>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</si>
  <si>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</si>
  <si>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</si>
  <si>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</si>
  <si>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</si>
  <si>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</si>
  <si>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</si>
  <si>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</si>
  <si>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</si>
  <si>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</si>
  <si>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</si>
  <si>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</si>
  <si>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</si>
  <si>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</si>
  <si>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</si>
  <si>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</si>
  <si>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</si>
  <si>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</si>
  <si>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</si>
  <si>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</si>
  <si>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</si>
  <si>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</si>
  <si>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</si>
  <si>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</si>
  <si>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</si>
  <si>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</si>
  <si>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</si>
  <si>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</si>
  <si>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</si>
  <si>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</si>
  <si>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</si>
  <si>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</si>
  <si>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</si>
  <si>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</si>
  <si>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</si>
  <si>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</si>
  <si>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</si>
  <si>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</si>
  <si>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</si>
  <si>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</si>
  <si>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</si>
  <si>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</si>
  <si>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</si>
  <si>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</si>
  <si>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</si>
  <si>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</si>
  <si>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</si>
  <si>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</si>
  <si>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</si>
  <si>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</si>
  <si>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</si>
  <si>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</si>
  <si>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</si>
  <si>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</si>
  <si>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</si>
  <si>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</si>
  <si>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</si>
  <si>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</si>
  <si>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</si>
  <si>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</si>
  <si>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</si>
  <si>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</si>
  <si>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</si>
  <si>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</si>
  <si>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</si>
  <si>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</si>
  <si>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</si>
  <si>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</si>
  <si>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</si>
  <si>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</si>
  <si>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</si>
  <si>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</si>
  <si>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</si>
  <si>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</si>
  <si>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</si>
  <si>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</si>
  <si>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</si>
  <si>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</si>
  <si>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</si>
  <si>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</si>
  <si>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</si>
  <si>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</si>
  <si>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</si>
  <si>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</si>
  <si>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</si>
  <si>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</si>
  <si>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</si>
  <si>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</si>
  <si>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</si>
  <si>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</si>
  <si>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</si>
  <si>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</si>
  <si>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</si>
  <si>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</si>
  <si>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</si>
  <si>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</si>
  <si>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</si>
  <si>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</si>
  <si>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</si>
  <si>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</si>
  <si>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</si>
  <si>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</si>
  <si>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</si>
  <si>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</si>
  <si>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</si>
  <si>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</si>
  <si>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</si>
  <si>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</si>
  <si>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</si>
  <si>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</si>
  <si>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</si>
  <si>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</si>
  <si>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</si>
  <si>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</si>
  <si>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</si>
  <si>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</si>
  <si>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</si>
  <si>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</si>
  <si>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</si>
  <si>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</si>
  <si>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</si>
  <si>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</si>
  <si>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</si>
  <si>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</si>
  <si>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</si>
  <si>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</si>
  <si>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</si>
  <si>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</si>
  <si>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</si>
  <si>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</si>
  <si>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</si>
  <si>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</si>
  <si>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</si>
  <si>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</si>
  <si>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</si>
  <si>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</si>
  <si>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</si>
  <si>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</si>
  <si>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</si>
  <si>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</si>
  <si>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</si>
  <si>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</si>
  <si>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</si>
  <si>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</si>
  <si>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</si>
  <si>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</si>
  <si>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</si>
  <si>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</si>
  <si>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</si>
  <si>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</si>
  <si>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</si>
  <si>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</si>
  <si>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</si>
  <si>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</si>
  <si>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</si>
  <si>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</si>
  <si>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</si>
  <si>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</si>
  <si>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</si>
  <si>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</si>
  <si>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</si>
  <si>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</si>
  <si>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</si>
  <si>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</si>
  <si>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</si>
  <si>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</si>
  <si>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</si>
  <si>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</si>
  <si>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</si>
  <si>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</si>
  <si>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</si>
  <si>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</si>
  <si>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</si>
  <si>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</si>
  <si>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</si>
  <si>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</si>
  <si>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</si>
  <si>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</si>
  <si>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</si>
  <si>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</si>
  <si>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</si>
  <si>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</si>
  <si>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</si>
  <si>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</si>
  <si>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</si>
  <si>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</si>
  <si>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</si>
  <si>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</si>
  <si>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</si>
  <si>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</si>
  <si>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</si>
  <si>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</si>
  <si>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</si>
  <si>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</si>
  <si>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</si>
  <si>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</si>
  <si>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</si>
  <si>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</si>
  <si>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</si>
  <si>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</si>
  <si>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</si>
  <si>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</si>
  <si>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</si>
  <si>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</si>
  <si>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</si>
  <si>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</si>
  <si>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</si>
  <si>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</si>
  <si>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</si>
  <si>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</si>
  <si>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</si>
  <si>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</si>
  <si>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</si>
  <si>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</si>
  <si>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</si>
  <si>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</si>
  <si>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</si>
  <si>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</si>
  <si>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</si>
  <si>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</si>
  <si>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</si>
  <si>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</si>
  <si>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</si>
  <si>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</si>
  <si>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</si>
  <si>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</si>
  <si>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</si>
  <si>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</si>
  <si>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</si>
  <si>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</si>
  <si>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</si>
  <si>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</si>
  <si>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</si>
  <si>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</si>
  <si>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</si>
  <si>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</si>
  <si>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</si>
  <si>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</si>
  <si>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</si>
  <si>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</si>
  <si>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</si>
  <si>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</si>
  <si>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</si>
  <si>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</si>
  <si>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</si>
  <si>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</si>
  <si>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</si>
  <si>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</si>
  <si>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</si>
  <si>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</si>
  <si>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</si>
  <si>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</si>
  <si>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</si>
  <si>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</si>
  <si>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</si>
  <si>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</si>
  <si>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</si>
  <si>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</si>
  <si>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</si>
  <si>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</si>
  <si>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</si>
  <si>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</si>
  <si>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</si>
  <si>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</si>
  <si>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</si>
  <si>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</si>
  <si>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</si>
  <si>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</si>
  <si>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</si>
  <si>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</si>
  <si>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</si>
  <si>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</si>
  <si>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</si>
  <si>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</si>
  <si>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</si>
  <si>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</si>
  <si>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</si>
  <si>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</si>
  <si>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</si>
  <si>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</si>
  <si>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</si>
  <si>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</si>
  <si>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</si>
  <si>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</si>
  <si>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</si>
  <si>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</si>
  <si>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</si>
  <si>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</si>
  <si>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</si>
  <si>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</si>
  <si>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</si>
  <si>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</si>
  <si>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</si>
  <si>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</si>
  <si>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</si>
  <si>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</si>
  <si>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</si>
  <si>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</si>
  <si>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</si>
  <si>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</si>
  <si>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</si>
  <si>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</si>
  <si>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</si>
  <si>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</si>
  <si>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</si>
  <si>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</si>
  <si>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</si>
  <si>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</si>
  <si>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</si>
  <si>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</si>
  <si>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</si>
  <si>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</si>
  <si>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</si>
  <si>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</si>
  <si>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</si>
  <si>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</si>
  <si>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</si>
  <si>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</si>
  <si>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</si>
  <si>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</si>
  <si>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</si>
  <si>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</si>
  <si>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</si>
  <si>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</si>
  <si>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</si>
  <si>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</si>
  <si>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</si>
  <si>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</si>
  <si>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</si>
  <si>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</si>
  <si>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</si>
  <si>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</si>
  <si>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</si>
  <si>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</si>
  <si>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</si>
  <si>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</si>
  <si>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</si>
  <si>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</si>
  <si>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</si>
  <si>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</si>
  <si>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</si>
  <si>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</si>
  <si>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</si>
  <si>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</si>
  <si>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</si>
  <si>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</si>
  <si>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</si>
  <si>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</si>
  <si>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</si>
  <si>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</si>
  <si>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</si>
  <si>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</si>
  <si>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</si>
  <si>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</si>
  <si>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</si>
  <si>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</si>
  <si>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</si>
  <si>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</si>
  <si>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</si>
  <si>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</si>
  <si>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</si>
  <si>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</si>
  <si>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</si>
  <si>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</si>
  <si>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</si>
  <si>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</si>
  <si>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</si>
  <si>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</si>
  <si>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</si>
  <si>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</si>
  <si>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</si>
  <si>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</si>
  <si>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</si>
  <si>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</si>
  <si>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</si>
  <si>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</si>
  <si>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</si>
  <si>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</si>
  <si>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</si>
  <si>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</si>
  <si>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</si>
  <si>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</si>
  <si>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</si>
  <si>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</si>
  <si>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</si>
  <si>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</si>
  <si>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</si>
  <si>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</si>
  <si>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</si>
  <si>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</si>
  <si>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</si>
  <si>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</si>
  <si>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</si>
  <si>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</si>
  <si>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</si>
  <si>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</si>
  <si>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</si>
  <si>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</si>
  <si>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</si>
  <si>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</si>
  <si>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</si>
  <si>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</si>
  <si>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</si>
  <si>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</si>
  <si>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</si>
  <si>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</si>
  <si>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</si>
  <si>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</si>
  <si>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</si>
  <si>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</si>
  <si>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</si>
  <si>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</si>
  <si>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</si>
  <si>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</si>
  <si>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</si>
  <si>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</si>
  <si>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</si>
  <si>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</si>
  <si>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</si>
  <si>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</si>
  <si>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</si>
  <si>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</si>
  <si>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</si>
  <si>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</si>
  <si>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</si>
  <si>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</si>
  <si>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</si>
  <si>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</si>
  <si>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</si>
  <si>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</si>
  <si>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</si>
  <si>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</si>
  <si>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</si>
  <si>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</si>
  <si>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</si>
  <si>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</si>
  <si>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</si>
  <si>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</si>
  <si>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</si>
  <si>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</si>
  <si>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</si>
  <si>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</si>
  <si>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</si>
  <si>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</si>
  <si>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</si>
  <si>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</si>
  <si>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</si>
  <si>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</si>
  <si>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</si>
  <si>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</si>
  <si>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</si>
  <si>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</si>
  <si>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</si>
  <si>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</si>
  <si>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</si>
  <si>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</si>
  <si>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</si>
  <si>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</si>
  <si>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</si>
  <si>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</si>
  <si>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</si>
  <si>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</si>
  <si>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</si>
  <si>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</si>
  <si>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</si>
  <si>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</si>
  <si>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</si>
  <si>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</si>
  <si>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</si>
  <si>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</si>
  <si>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</si>
  <si>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</si>
  <si>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</si>
  <si>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</si>
  <si>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</si>
  <si>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</si>
  <si>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</si>
  <si>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</si>
  <si>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</si>
  <si>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</si>
  <si>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</si>
  <si>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</si>
  <si>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</si>
  <si>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</si>
  <si>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</si>
  <si>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</si>
  <si>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</si>
  <si>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</si>
  <si>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</si>
  <si>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</si>
  <si>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</si>
  <si>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</si>
  <si>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</si>
  <si>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</si>
  <si>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</si>
  <si>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</si>
  <si>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</si>
  <si>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</si>
  <si>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</si>
  <si>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</si>
  <si>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</si>
  <si>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</si>
  <si>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</si>
  <si>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</si>
  <si>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</si>
  <si>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</si>
  <si>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</si>
  <si>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</si>
  <si>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</si>
  <si>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</si>
  <si>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</si>
  <si>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</si>
  <si>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</si>
  <si>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</si>
  <si>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</si>
  <si>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</si>
  <si>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</si>
  <si>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</si>
  <si>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</si>
  <si>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</si>
  <si>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</si>
  <si>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</si>
  <si>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</si>
  <si>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</si>
  <si>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</si>
  <si>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</si>
  <si>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</si>
  <si>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</si>
  <si>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</si>
  <si>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</si>
  <si>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</si>
  <si>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</si>
  <si>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</si>
  <si>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</si>
  <si>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</si>
  <si>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</si>
  <si>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</si>
  <si>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</si>
  <si>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</si>
  <si>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</si>
  <si>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</si>
  <si>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</si>
  <si>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</si>
  <si>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</si>
  <si>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</si>
  <si>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</si>
  <si>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</si>
  <si>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</si>
  <si>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</si>
  <si>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</si>
  <si>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</si>
  <si>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</si>
  <si>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</si>
  <si>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</si>
  <si>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</si>
  <si>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</si>
  <si>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</si>
  <si>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</si>
  <si>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</si>
  <si>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</si>
  <si>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</si>
  <si>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</si>
  <si>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</si>
  <si>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</si>
  <si>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</si>
  <si>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</si>
  <si>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</si>
  <si>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</si>
  <si>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</si>
  <si>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</si>
  <si>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</si>
  <si>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</si>
  <si>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</si>
  <si>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</si>
  <si>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</si>
  <si>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</si>
  <si>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</si>
  <si>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</si>
  <si>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</si>
  <si>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</si>
  <si>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</si>
  <si>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</si>
  <si>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</si>
  <si>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</si>
  <si>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</si>
  <si>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</si>
  <si>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</si>
  <si>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</si>
  <si>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</si>
  <si>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</si>
  <si>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</si>
  <si>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</si>
  <si>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</si>
  <si>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</si>
  <si>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</si>
  <si>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</si>
  <si>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</si>
  <si>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</si>
  <si>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</si>
  <si>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</si>
  <si>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</si>
  <si>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</si>
  <si>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</si>
  <si>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</si>
  <si>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</si>
  <si>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</si>
  <si>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</si>
  <si>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</si>
  <si>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</si>
  <si>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</si>
  <si>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</si>
  <si>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</si>
  <si>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</si>
  <si>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</si>
  <si>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</si>
  <si>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</si>
  <si>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</si>
  <si>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</si>
  <si>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</si>
  <si>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</si>
  <si>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</si>
  <si>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</si>
  <si>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</si>
  <si>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</si>
  <si>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</si>
  <si>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</si>
  <si>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</si>
  <si>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</si>
  <si>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</si>
  <si>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</si>
  <si>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</si>
  <si>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</si>
  <si>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</si>
  <si>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</si>
  <si>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</si>
  <si>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</si>
  <si>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</si>
  <si>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</si>
  <si>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</si>
  <si>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</si>
  <si>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</si>
  <si>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</si>
  <si>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</si>
  <si>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</si>
  <si>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</si>
  <si>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</si>
  <si>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</si>
  <si>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</si>
  <si>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</si>
  <si>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</si>
  <si>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</si>
  <si>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</si>
  <si>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</si>
  <si>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</si>
  <si>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</si>
  <si>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</si>
  <si>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</si>
  <si>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</si>
  <si>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</si>
  <si>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</si>
  <si>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</si>
  <si>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</si>
  <si>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</si>
  <si>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</si>
  <si>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</si>
  <si>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</si>
  <si>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</si>
  <si>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</si>
  <si>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</si>
  <si>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</si>
  <si>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</si>
  <si>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</si>
  <si>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</si>
  <si>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</si>
  <si>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</si>
  <si>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</si>
  <si>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</si>
  <si>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</si>
  <si>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</si>
  <si>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</si>
  <si>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</si>
  <si>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</si>
  <si>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</si>
  <si>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</si>
  <si>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</si>
  <si>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</si>
  <si>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</si>
  <si>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</si>
  <si>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</si>
  <si>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</si>
  <si>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</si>
  <si>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</si>
  <si>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</si>
  <si>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</si>
  <si>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</si>
  <si>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</si>
  <si>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</si>
  <si>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</si>
  <si>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</si>
  <si>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</si>
  <si>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</si>
  <si>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</si>
  <si>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</si>
  <si>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</si>
  <si>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</si>
  <si>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</si>
  <si>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</si>
  <si>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</si>
  <si>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</si>
  <si>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</si>
  <si>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</si>
  <si>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</si>
  <si>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</si>
  <si>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</si>
  <si>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</si>
  <si>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</si>
  <si>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</si>
  <si>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</si>
  <si>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</si>
  <si>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</si>
  <si>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</si>
  <si>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</si>
  <si>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</si>
  <si>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</si>
  <si>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</si>
  <si>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</si>
  <si>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</si>
  <si>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</si>
  <si>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</si>
  <si>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</si>
  <si>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</si>
  <si>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</si>
  <si>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</si>
  <si>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</si>
  <si>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</si>
  <si>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</si>
  <si>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</si>
  <si>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</si>
  <si>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</si>
  <si>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</si>
  <si>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</si>
  <si>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</si>
  <si>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</si>
  <si>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</si>
  <si>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</si>
  <si>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</si>
  <si>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</si>
  <si>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</si>
  <si>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</si>
  <si>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</si>
  <si>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</si>
  <si>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</si>
  <si>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</si>
  <si>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</si>
  <si>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</si>
  <si>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</si>
  <si>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</si>
  <si>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</si>
  <si>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</si>
  <si>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</si>
  <si>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</si>
  <si>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</si>
  <si>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</si>
  <si>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</si>
  <si>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</si>
  <si>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</si>
  <si>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</si>
  <si>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</si>
  <si>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</si>
  <si>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</si>
  <si>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</si>
  <si>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</si>
  <si>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</si>
  <si>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</si>
  <si>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</si>
  <si>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</si>
  <si>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</si>
  <si>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</si>
  <si>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</si>
  <si>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</si>
  <si>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</si>
  <si>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</si>
  <si>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</si>
  <si>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</si>
  <si>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</si>
  <si>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</si>
  <si>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</si>
  <si>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</si>
  <si>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</si>
  <si>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</si>
  <si>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</si>
  <si>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</si>
  <si>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</si>
  <si>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</si>
  <si>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</si>
  <si>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</si>
  <si>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</si>
  <si>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</si>
  <si>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</si>
  <si>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</si>
  <si>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</si>
  <si>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</si>
  <si>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</si>
  <si>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</si>
  <si>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</si>
  <si>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</si>
  <si>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</si>
  <si>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</si>
  <si>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</si>
  <si>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</si>
  <si>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</si>
  <si>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</si>
  <si>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</si>
  <si>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</si>
  <si>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</si>
  <si>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</si>
  <si>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</si>
  <si>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</si>
  <si>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</si>
  <si>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</si>
  <si>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</si>
  <si>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</si>
  <si>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</si>
  <si>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</si>
  <si>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</si>
  <si>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</si>
  <si>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</si>
  <si>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</si>
  <si>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</si>
  <si>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</si>
  <si>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</si>
  <si>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</si>
  <si>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</si>
  <si>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</si>
  <si>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</si>
  <si>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</si>
  <si>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</si>
  <si>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</si>
  <si>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</si>
  <si>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</si>
  <si>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</si>
  <si>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</si>
  <si>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</si>
  <si>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</si>
  <si>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</si>
  <si>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</si>
  <si>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</si>
  <si>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</si>
  <si>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</si>
  <si>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</si>
  <si>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</si>
  <si>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</si>
  <si>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</si>
  <si>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</si>
  <si>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</si>
  <si>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</si>
  <si>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</si>
  <si>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</si>
  <si>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</si>
  <si>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</si>
  <si>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</si>
  <si>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</si>
  <si>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</si>
  <si>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</si>
  <si>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</si>
  <si>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</si>
  <si>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</si>
  <si>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</si>
  <si>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</si>
  <si>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</si>
  <si>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</si>
  <si>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</si>
  <si>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</si>
  <si>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</si>
  <si>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</si>
  <si>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</si>
  <si>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</si>
  <si>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</si>
  <si>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</si>
  <si>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</si>
  <si>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</si>
  <si>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</si>
  <si>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</si>
  <si>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</si>
  <si>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</si>
  <si>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</si>
  <si>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</si>
  <si>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</si>
  <si>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</si>
  <si>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</si>
  <si>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</si>
  <si>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</si>
  <si>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</si>
  <si>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</si>
  <si>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</si>
  <si>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</si>
  <si>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</si>
  <si>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</si>
  <si>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</si>
  <si>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</si>
  <si>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</si>
  <si>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</si>
  <si>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</si>
  <si>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</si>
  <si>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</si>
  <si>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</si>
  <si>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</si>
  <si>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</si>
  <si>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</si>
  <si>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</si>
  <si>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</si>
  <si>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</si>
  <si>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</si>
  <si>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</si>
  <si>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</si>
  <si>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</si>
  <si>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</si>
  <si>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</si>
  <si>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</si>
  <si>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</si>
  <si>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</si>
  <si>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</si>
  <si>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</si>
  <si>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</si>
  <si>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</si>
  <si>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</si>
  <si>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</si>
  <si>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</si>
  <si>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</si>
  <si>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</si>
  <si>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</si>
  <si>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</si>
  <si>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</si>
  <si>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</si>
  <si>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</si>
  <si>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</si>
  <si>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</si>
  <si>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</si>
  <si>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</si>
  <si>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</si>
  <si>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</si>
  <si>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</si>
  <si>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</si>
  <si>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</si>
  <si>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</si>
  <si>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</si>
  <si>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</si>
  <si>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</si>
  <si>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</si>
  <si>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</si>
  <si>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</si>
  <si>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</si>
  <si>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</si>
  <si>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</si>
  <si>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</si>
  <si>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</si>
  <si>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</si>
  <si>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</si>
  <si>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</si>
  <si>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</si>
  <si>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</si>
  <si>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</si>
  <si>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</si>
  <si>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</si>
  <si>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</si>
  <si>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</si>
  <si>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</si>
  <si>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</si>
  <si>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</si>
  <si>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</si>
  <si>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</si>
  <si>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</si>
  <si>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</si>
  <si>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</si>
  <si>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</si>
  <si>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</si>
  <si>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</si>
  <si>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</si>
  <si>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</si>
  <si>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</si>
  <si>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</si>
  <si>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</si>
  <si>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</si>
  <si>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</si>
  <si>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</si>
  <si>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</si>
  <si>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</si>
  <si>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</si>
  <si>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</si>
  <si>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</si>
  <si>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</si>
  <si>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</si>
  <si>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</si>
  <si>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</si>
  <si>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</si>
  <si>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PCM-20251108-00000605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</si>
  <si>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</si>
  <si>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</si>
  <si>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</si>
  <si>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</si>
  <si>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</si>
  <si>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</si>
  <si>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</si>
  <si>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</si>
  <si>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 // EM team at site checking to connect PG</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</si>
  <si>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</si>
  <si>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</si>
  <si>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</si>
  <si>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</si>
  <si>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moved ETA: min </t>
  </si>
  <si>
    <t>PCM-20251108-00000589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</si>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</sst>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306.4339387731452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45969.382364583333</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45969.382364583333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45969.382364583333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45969.382364583333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45969.382364583333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45969.382364583333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45969.382364583333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45969.382364583333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45969.382364583333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45969.382364583333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45969.382364583333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45969.382364583333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45969.382364583333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45969.382364583333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45969.382364583333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45969.382364583333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45969.382364583333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45969.382364583333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45969.382364583333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45969.382364583333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45969.382364583333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45969.382364583333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45969.382364583333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45969.382364583333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45969.382364583333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45969.382364583333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45969.382364583333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45969.382364583333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45969.382364583333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45969.382364583333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45969.382364583333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45969.382364583333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45969.382364583333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45969.382364583333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45969.382364583333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45969.382364583333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45969.382364583333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45969.382364583333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45969.382364583333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45969.382364583333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45969.382364583333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45969.382364583333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45969.382364583333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45969.382364583333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45969.382364583333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45969.382364583333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45969.382364583333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45969.382364583333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45969.382364583333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45969.382364583333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45969.382364583333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45969.382364583333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45969.382364583333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45969.382364583333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45969.382364583333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45969.382364583333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45969.382364583333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45969.382364583333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45969.382364583333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45969.382364583333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45969.382364583333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45969.382364583333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45969.382364583333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45969.382364583333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45969.382364583333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45969.382364583333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45969.382364583333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45969.382364583333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45969.382364583333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45969.382364583333</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45969.382364583333</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C317963-6F20-4AC7-9432-468E50667B6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144.38252673610987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45969.382364583333</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5.860300925996853E-2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45969.382364583333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45969.382364583333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45969.382364583333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45969.382364583333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45969.382364583333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45969.382364583333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45969.382364583333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45969.382364583333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45969.382364583333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45969.382364583333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45969.382364583333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45969.382364583333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45969.382364583333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45969.382364583333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45969.382364583333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45969.382364583333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45969.382364583333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45969.382364583333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45969.382364583333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45969.382364583333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45969.382364583333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45969.382364583333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45969.382364583333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45969.382364583333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45969.382364583333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45969.382364583333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45969.382364583333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45969.382364583333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45969.382364583333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45969.382364583333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45969.382364583333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45969.382364583333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45969.382364583333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45969.382364583333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45969.382364583333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45969.382364583333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45969.382364583333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45969.382364583333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45969.382364583333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45969.382364583333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45969.382364583333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45969.382364583333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45969.382364583333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45969.382364583333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45969.382364583333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45969.382364583333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45969.382364583333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45969.382364583333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45969.382364583333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45969.382364583333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45969.382364583333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45969.382364583333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45969.382364583333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45969.382364583333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45969.382364583333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45969.382364583333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45969.382364583333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45969.382364583333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45969.382364583333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45969.382364583333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45969.382364583333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45969.382364583333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45969.382364583333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45969.382364583333</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6"/>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39110</v>
      </c>
      <c r="B2" s="61" t="str">
        <f>IFERROR(VLOOKUP(D2,DB!A:K,11,0),"")</f>
        <v>R3</v>
      </c>
      <c r="C2" s="18">
        <v>2</v>
      </c>
      <c r="D2" s="18" t="s">
        <v>15783</v>
      </c>
      <c r="E2" s="18" t="s">
        <v>39021</v>
      </c>
      <c r="F2" s="20">
        <v>45969.350451388891</v>
      </c>
      <c r="G2" s="21">
        <f t="shared" ref="G2:G17" ca="1" si="0">IFERROR(NOW()-F2,"-")</f>
        <v>3.191331018024357E-2</v>
      </c>
      <c r="H2" s="22">
        <v>45969.350451388891</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45969.382364699071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45969.382364699071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45969.382364699071</v>
      </c>
      <c r="H5" s="22" t="s">
        <v>39112</v>
      </c>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45969.382364699071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45969.382364699071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45969.382364699071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45969.382364699071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45969.382364699071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45969.382364699071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45969.382364699071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45969.382364699071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45969.382364699071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45969.382364699071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45969.382364699071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45969.382364699071</v>
      </c>
      <c r="H17" s="22"/>
      <c r="I17" s="19" t="str">
        <f>IFERROR(VLOOKUP(D17,DB!A:F,6,0),"")</f>
        <v/>
      </c>
      <c r="J17" s="18" t="str">
        <f>IFERROR(VLOOKUP(D17,DB!A:G,7,0),"")</f>
        <v/>
      </c>
      <c r="K17" s="45"/>
      <c r="L17" s="23" t="str">
        <f>IFERROR(VLOOKUP(D17,DB!A:I,9,0),"")</f>
        <v/>
      </c>
    </row>
    <row r="18" spans="1:12" ht="15" customHeight="1">
      <c r="A18" s="19"/>
      <c r="B18" s="61" t="str">
        <f>IFERROR(VLOOKUP(D18,DB!A:K,11,0),"")</f>
        <v/>
      </c>
      <c r="C18" s="18" t="s">
        <v>39113</v>
      </c>
      <c r="D18" s="18"/>
      <c r="E18" s="18"/>
      <c r="F18" s="20"/>
      <c r="G18" s="21">
        <f t="shared" ref="G18:G81" ca="1" si="1">IFERROR(NOW()-F18,"-")</f>
        <v>45969.382364699071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45969.382364699071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45969.382364699071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45969.382364699071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45969.382364699071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45969.382364699071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45969.382364699071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45969.382364699071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45969.382364699071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45969.382364699071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45969.382364699071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45969.382364699071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45969.382364699071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45969.382364699071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45969.382364699071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45969.382364699071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45969.382364699071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45969.382364699071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45969.382364699071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45969.382364699071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45969.382364699071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45969.382364699071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45969.382364699071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45969.382364699071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45969.382364699071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45969.382364699071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45969.382364699071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45969.382364699071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45969.382364699071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45969.382364699071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45969.382364699071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45969.382364699071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45969.382364699071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45969.382364699071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45969.382364699071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45969.382364699071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45969.382364699071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45969.382364699071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45969.382364699071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45969.382364699071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45969.382364699071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45969.382364699071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45969.382364699071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45969.382364699071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45969.382364699071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45969.382364699071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45969.382364699071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45969.382364699071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45969.382364699071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45969.382364699071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45969.382364699071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45969.382364699071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45969.382364699071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45969.382364699071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45969.382364699071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45969.382364699071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45969.382364699071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45969.382364699071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45969.382364699071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45969.382364699071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45969.382364699071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45969.382364699071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45969.382364699071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45969.382364699071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45969.382364699071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45969.382364699071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45969.382364699071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45969.382364699071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45969.382364699071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45969.382364699071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45969.382364699071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45969.382364699071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45969.382364699071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45969.382364699071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45969.382364699071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45969.382364699071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45969.382364699071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45969.382364699071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45969.382364699071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45969.382364699071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45969.382364699071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45969.382364699071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45969.382364699071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45969.382364699071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45969.382364699071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45969.382364699071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45969.382364699071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45969.382364699071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45969.382364699071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45969.382364699071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45969.382364699071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45969.382364699071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45969.382364699071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45969.382364699071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45969.382364699071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45969.382364699071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45969.382364699071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45969.382364699071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45969.382364699071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45969.382364699071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45969.382364699071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45969.382364699071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45969.382364699071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45969.382364699071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45969.382364699071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45969.382364699071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45969.382364699071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45969.382364699071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45969.382364699071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45969.382364699071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45969.382364699071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45969.382364699071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45969.382364699071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45969.382364699071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45969.382364699071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45969.382364699071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45969.382364699071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45969.382364699071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45969.382364699071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45969.382364699071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45969.382364699071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45969.382364699071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45969.382364699071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45969.382364699071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45969.382364699071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45969.382364699071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45969.382364699071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45969.382364699071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45969.382364699071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45969.382364699071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45969.382364699071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45969.382364699071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45969.382364699071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45969.382364699071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45969.382364699071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45969.382364699071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45969.382364699071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45969.382364699071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45969.382364699071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45969.382364699071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45969.382364699071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45969.382364699071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45969.382364699071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45969.382364699071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45969.382364699071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45969.382364699071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45969.382364699071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45969.382364699071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45969.382364699071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45969.382364699071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45969.382364699071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45969.382364699071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45969.382364699071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45969.382364699071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45969.382364699071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45969.382364699071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45969.382364699071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45969.382364699071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45969.382364699071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45969.382364699071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45969.382364699071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45969.382364699071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45969.382364699071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45969.382364699071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45969.382364699071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45969.382364699071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45969.382364699071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45969.382364699071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45969.382364699071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45969.382364699071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45969.382364699071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45969.382364699071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45969.382364699071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45969.382364699071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45969.382364699071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45969.382364699071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45969.382364699071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45969.382364699071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45969.382364699071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45969.382364699071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45969.382364699071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45969.382364699071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45969.382364699071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45969.382364699071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45969.382364699071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45969.382364699071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45969.382364699071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45969.382364699071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45969.382364699071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45969.382364699071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45969.382364699071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45969.382364699071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45969.382364699071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45969.382364699071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45969.382364699071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45969.382364699071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45969.382364699071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45969.382364699071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45969.382364699071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45969.382364699071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45969.382364699071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45969.382364699071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45969.382364699071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45969.382364699071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45969.382364699071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45969.382364699071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45969.382364699071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45969.382364699071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45969.382364699071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45969.382364699071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45969.382364699071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45969.382364699071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45969.382364699071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45969.382364699071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45969.382364699071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45969.382364699071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45969.382364699071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45969.382364699071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45969.382364699071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45969.382364699071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45969.382364699071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45969.382364699071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45969.382364699071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45969.382364699071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45969.382364699071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45969.382364699071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45969.382364699071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45969.382364699071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45969.382364699071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45969.382364699071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45969.382364699071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45969.382364699071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45969.382364699071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45969.382364699071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45969.382364699071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45969.382364699071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45969.382364699071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45969.382364699071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45969.382364699071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45969.382364699071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45969.382364699071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45969.382364699071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45969.382364699071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45969.382364699071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45969.382364699071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45969.382364699071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45969.382364699071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45969.382364699071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45969.382364699071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45969.382364699071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45969.382364699071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45969.382364699071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45969.382364699071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45969.382364699071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45969.382364699071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45969.382364699071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45969.382364699071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45969.382364699071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45969.382364699071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45969.382364699071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45969.382364699071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45969.382364699071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45969.382364699071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45969.382364699071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45969.382364699071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45969.382364699071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45969.382364699071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45969.382364699071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45969.382364699071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45969.382364699071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45969.382364699071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45969.382364699071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45969.382364699071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45969.382364699071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45969.382364699071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45969.382364699071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45969.382364699071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45969.382364699071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45969.382364699071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45969.382364699071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45969.382364699071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45969.382364699071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45969.382364699071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45969.382364699071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45969.382364699071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45969.382364699071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45969.382364699071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45969.382364699071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45969.382364699071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45969.382364699071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45969.382364699071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45969.382364699071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45969.382364699071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45969.382364699071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45969.382364699071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45969.382364699071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45969.382364699071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45969.382364699071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45969.382364699071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45969.382364699071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45969.382364699071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45969.382364699071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45969.382364699071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45969.382364699071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45969.382364699071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45969.382364699071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45969.382364699071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45969.382364699071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45969.382364699071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45969.382364699071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45969.382364699071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45969.382364699071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45969.382364699071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45969.382364699071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45969.382364699071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45969.382364699071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45969.382364699071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45969.382364699071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45969.382364699071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45969.382364699071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45969.382364699071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45969.382364699071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45969.382364699071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45969.382364699071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45969.382364699071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45969.382364699071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45969.382364699071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45969.382364699071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45969.382364699071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45969.382364699071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45969.382364699071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45969.382364699071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45969.382364699071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45969.382364699071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45969.382364699071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45969.382364699071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45969.382364699071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45969.382364699071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45969.382364699071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45969.382364699071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45969.382364699071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45969.382364699071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45969.382364699071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45969.382364699071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45969.382364699071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45969.382364699071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45969.382364699071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45969.382364699071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45969.382364699071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45969.382364699071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45969.382364699071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45969.382364699071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45969.382364699071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45969.382364699071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45969.382364699071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45969.382364699071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45969.382364699071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45969.382364699071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45969.382364699071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45969.382364699071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45969.382364699071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45969.382364699071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45969.382364699071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45969.382364699071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45969.382364699071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45969.382364699071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45969.382364699071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45969.382364699071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45969.382364699071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45969.382364699071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45969.382364699071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45969.382364699071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45969.382364699071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45969.382364699071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45969.382364699071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45969.382364699071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45969.382364699071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45969.382364699071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45969.382364699071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45969.382364699071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45969.382364699071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45969.382364699071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45969.382364699071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45969.382364699071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45969.382364699071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45969.382364699071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45969.382364699071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45969.382364699071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45969.382364699071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45969.382364699071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45969.382364699071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45969.382364699071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45969.382364699071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45969.382364699071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45969.382364699071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45969.382364699071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45969.382364699071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45969.382364699071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45969.382364699071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45969.382364699071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45969.382364699071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45969.382364699071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45969.382364699071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45969.382364699071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45969.382364699071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45969.382364699071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45969.382364699071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45969.382364699071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45969.382364699071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45969.382364699071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45969.382364699071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45969.382364699071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45969.382364699071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45969.382364699071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45969.382364699071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45969.382364699071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45969.382364699071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45969.382364699071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45969.382364699071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45969.382364699071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45969.382364699071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45969.382364699071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45969.382364699071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45969.382364699071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45969.382364699071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45969.382364699071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45969.382364699071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45969.382364699071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45969.382364699071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45969.382364699071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45969.382364699071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45969.382364699071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45969.382364699071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45969.382364699071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45969.382364699071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45969.382364699071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45969.382364699071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45969.382364699071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45969.382364699071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45969.382364699071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45969.382364699071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45969.382364699071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45969.382364699071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45969.382364699071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45969.382364699071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45969.382364699071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45969.382364699071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45969.382364699071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45969.382364699071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45969.382364699071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45969.382364699071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45969.382364699071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45969.382364699071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45969.382364699071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45969.382364699071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45969.382364699071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45969.382364699071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45969.382364699071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45969.382364699071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45969.382364699071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45969.382364699071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45969.382364699071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45969.382364699071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45969.382364699071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45969.382364699071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45969.382364699071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45969.382364699071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45969.382364699071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45969.382364699071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45969.382364699071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45969.382364699071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45969.382364699071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45969.382364699071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45969.382364699071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45969.382364699071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45969.382364699071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45969.382364699071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45969.382364699071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45969.382364699071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45969.382364699071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45969.382364699071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45969.382364699071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45969.382364699071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45969.382364699071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45969.382364699071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45969.382364699071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45969.382364699071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45969.382364699071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45969.382364699071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45969.382364699071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45969.382364699071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45969.382364699071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45969.382364699071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45969.382364699071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45969.382364699071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45969.382364699071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45969.382364699071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45969.382364699071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45969.382364699071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45969.382364699071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45969.382364699071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45969.382364699071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45969.382364699071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45969.382364699071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45969.382364699071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45969.382364699071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45969.382364699071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45969.382364699071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45969.382364699071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45969.382364699071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45969.382364699071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45969.382364699071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45969.382364699071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45969.382364699071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45969.382364699071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45969.382364699071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45969.382364699071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45969.382364699071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45969.382364699071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45969.382364699071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45969.382364699071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45969.382364699071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45969.382364699071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45969.382364699071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45969.382364699071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45969.382364699071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45969.382364699071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45969.382364699071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45969.382364699071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45969.382364699071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45969.382364699071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45969.382364699071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45969.382364699071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45969.382364699071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45969.382364699071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45969.382364699071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45969.382364699071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45969.382364699071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45969.382364699071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45969.382364699071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45969.382364699071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45969.382364699071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45969.382364699071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45969.382364699071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45969.382364699071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45969.382364699071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45969.382364699071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45969.382364699071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45969.382364699071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45969.382364699071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45969.382364699071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45969.382364699071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45969.382364699071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45969.382364699071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45969.382364699071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45969.382364699071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45969.382364699071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45969.382364699071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45969.382364699071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45969.382364699071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45969.382364699071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45969.382364699071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45969.382364699071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45969.382364699071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45969.382364699071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45969.382364699071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45969.382364699071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45969.382364699071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45969.382364699071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45969.382364699071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45969.382364699071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45969.382364699071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45969.382364699071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45969.382364699071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45969.382364699071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45969.382364699071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45969.382364699071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45969.382364699071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45969.382364699071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45969.382364699071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45969.382364699071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45969.382364699071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45969.382364699071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45969.382364699071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45969.382364699071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45969.382364699071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45969.382364699071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45969.382364699071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45969.382364699071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45969.382364699071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45969.382364699071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45969.382364699071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45969.382364699071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45969.382364699071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45969.382364699071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45969.382364699071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45969.382364699071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45969.382364699071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45969.382364699071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45969.382364699071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45969.382364699071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45969.382364699071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45969.382364699071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45969.382364699071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45969.382364699071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45969.382364699071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45969.382364699071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45969.382364699071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45969.382364699071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45969.382364699071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45969.382364699071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45969.382364699071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45969.382364699071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45969.382364699071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45969.382364699071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45969.382364699071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45969.382364699071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45969.382364699071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45969.382364699071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45969.382364699071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45969.382364699071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45969.382364699071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45969.382364699071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45969.382364699071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45969.382364699071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45969.382364699071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45969.382364699071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45969.382364699071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45969.382364699071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45969.382364699071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45969.382364699071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45969.382364699071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45969.382364699071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45969.382364699071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45969.382364699071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45969.382364699071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45969.382364699071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45969.382364699071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45969.382364699071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45969.382364699071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45969.382364699071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45969.382364699071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45969.382364699071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45969.382364699071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45969.382364699071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45969.382364699071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45969.382364699071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45969.382364699071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45969.382364699071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45969.382364699071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45969.382364699071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45969.382364699071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45969.382364699071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45969.382364699071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45969.382364699071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45969.382364699071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45969.382364699071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45969.382364699071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45969.382364699071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45969.382364699071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45969.382364699071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45969.382364699071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45969.382364699071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45969.382364699071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45969.382364699071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45969.382364699071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45969.382364699071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45969.382364699071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45969.382364699071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45969.382364699071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45969.382364699071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45969.382364699071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45969.382364699071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45969.382364699071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45969.382364699071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45969.382364699071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45969.382364699071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45969.382364699071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45969.382364699071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45969.382364699071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45969.382364699071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45969.382364699071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45969.382364699071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45969.382364699071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45969.382364699071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45969.382364699071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45969.382364699071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45969.382364699071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45969.382364699071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45969.382364699071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45969.382364699071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45969.382364699071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45969.382364699071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45969.382364699071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45969.382364699071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45969.382364699071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45969.382364699071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45969.382364699071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45969.382364699071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45969.382364699071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45969.382364699071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45969.382364699071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45969.382364699071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45969.382364699071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45969.382364699071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45969.382364699071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45969.382364699071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45969.382364699071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45969.382364699071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45969.382364699071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45969.382364699071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45969.382364699071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45969.382364699071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45969.382364699071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45969.382364699071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45969.382364699071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45969.382364699071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45969.382364699071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45969.382364699071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45969.382364699071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45969.382364699071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45969.382364699071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45969.382364699071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45969.382364699071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45969.382364699071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45969.382364699071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45969.382364699071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45969.382364699071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45969.382364699071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45969.382364699071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45969.382364699071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45969.382364699071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45969.382364699071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45969.382364699071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45969.382364699071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45969.382364699071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45969.382364699071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45969.382364699071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45969.382364699071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45969.382364699071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45969.382364699071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45969.382364699071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45969.382364699071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45969.382364699071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45969.382364699071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45969.382364699071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45969.382364699071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45969.382364699071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45969.382364699071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45969.382364699071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45969.382364699071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45969.382364699071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45969.382364699071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45969.382364699071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45969.382364699071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45969.382364699071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45969.382364699071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45969.382364699071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45969.382364699071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45969.382364699071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45969.382364699071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45969.382364699071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45969.382364699071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45969.382364699071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45969.382364699071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45969.382364699071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45969.382364699071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45969.382364699071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45969.382364699071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45969.382364699071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45969.382364699071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45969.382364699071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45969.382364699071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45969.382364699071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45969.382364699071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45969.382364699071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45969.382364699071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45969.382364699071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45969.382364699071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45969.382364699071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45969.382364699071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45969.382364699071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45969.382364699071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45969.382364699071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45969.382364699071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45969.382364699071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45969.382364699071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45969.382364699071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45969.382364699071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45969.382364699071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45969.382364699071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45969.382364699071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45969.382364699071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45969.382364699071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45969.382364699071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45969.382364699071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45969.382364699071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45969.382364699071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45969.382364699071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45969.382364699071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45969.382364699071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45969.382364699071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45969.382364699071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45969.382364699071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45969.382364699071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45969.382364699071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45969.382364699071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45969.382364699071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45969.382364699071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45969.382364699071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45969.382364699071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45969.382364699071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45969.382364699071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45969.382364699071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45969.382364699071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45969.382364699071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45969.382364699071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45969.382364699071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45969.382364699071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45969.382364699071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45969.382364699071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45969.382364699071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45969.382364699071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45969.382364699071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45969.382364699071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45969.382364699071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45969.382364699071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45969.382364699071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45969.382364699071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45969.382364699071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45969.382364699071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45969.382364699071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45969.382364699071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45969.382364699071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45969.382364699071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45969.382364699071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45969.382364699071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45969.382364699071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45969.382364699071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45969.382364699071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45969.382364699071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45969.382364699071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45969.382364699071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45969.382364699071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45969.382364699071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45969.382364699071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45969.382364699071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45969.382364699071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45969.382364699071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45969.382364699071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45969.382364699071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45969.382364699071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45969.382364699071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45969.382364699071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45969.382364699071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45969.382364699071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45969.382364699071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45969.382364699071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45969.382364699071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45969.382364699071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45969.382364699071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45969.382364699071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45969.382364699071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45969.382364699071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45969.382364699071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45969.382364699071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45969.382364699071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45969.382364699071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45969.382364699071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45969.382364699071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45969.382364699071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45969.382364699071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45969.382364699071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45969.382364699071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45969.382364699071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45969.382364699071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45969.382364699071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45969.382364699071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45969.382364699071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45969.382364699071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45969.382364699071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45969.382364699071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45969.382364699071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45969.382364699071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45969.382364699071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45969.382364699071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45969.382364699071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45969.382364699071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45969.382364699071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45969.382364699071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45969.382364699071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45969.382364699071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45969.382364699071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45969.382364699071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45969.382364699071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45969.382364699071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45969.382364699071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45969.382364699071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45969.382364699071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45969.382364699071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45969.382364699071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45969.382364699071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45969.382364699071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45969.382364699071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45969.382364699071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45969.382364699071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45969.382364699071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45969.382364699071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45969.382364699071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45969.382364699071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45969.382364699071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45969.382364699071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45969.382364699071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45969.382364699071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45969.382364699071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45969.382364699071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45969.382364699071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45969.382364699071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45969.382364699071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45969.382364699071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45969.382364699071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45969.382364699071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45969.382364699071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45969.382364699071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45969.382364699071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45969.382364699071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45969.382364699071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45969.382364699071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45969.382364699071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45969.382364699071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45969.382364699071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45969.382364699071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45969.382364699071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45969.382364699071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45969.382364699071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45969.382364699071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45969.382364699071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45969.382364699071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45969.382364699071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45969.382364699071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45969.382364699071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45969.382364699071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45969.382364699071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45969.382364699071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45969.382364699071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45969.382364699071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45969.382364699071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45969.382364699071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45969.382364699071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45969.382364699071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45969.382364699071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45969.382364699071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45969.382364699071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45969.382364699071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45969.382364699071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45969.382364699071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45969.382364699071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45969.382364699071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45969.382364699071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45969.382364699071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1041" ca="1" si="16">IFERROR(NOW()-F978,"-")</f>
        <v>45969.382364699071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45969.382364699071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45969.382364699071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45969.382364699071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45969.382364699071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45969.382364699071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45969.382364699071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45969.382364699071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45969.382364699071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45969.382364699071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45969.382364699071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45969.382364699071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45969.382364699071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45969.382364699071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45969.382364699071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45969.382364699071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45969.382364699071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45969.382364699071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45969.382364699071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45969.382364699071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45969.382364699071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45969.382364699071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45969.382364699071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45969.382364699071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45969.382364699071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45969.382364699071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45969.382364699071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45969.382364699071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45969.382364699071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45969.382364699071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45969.382364699071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45969.382364699071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45969.382364699071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45969.382364699071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45969.382364699071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45969.382364699071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45969.382364699071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45969.382364699071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45969.382364699071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45969.382364699071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45969.382364699071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45969.382364699071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45969.382364699071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45969.382364699071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45969.382364699071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45969.382364699071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45969.382364699071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45969.382364699071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45969.382364699071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45969.382364699071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45969.382364699071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45969.382364699071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45969.382364699071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45969.382364699071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45969.382364699071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45969.382364699071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45969.382364699071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45969.382364699071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45969.382364699071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45969.382364699071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45969.382364699071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45969.382364699071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45969.382364699071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45969.382364699071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ref="G1042:G1056" ca="1" si="17">IFERROR(NOW()-F1042,"-")</f>
        <v>45969.382364699071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45969.382364699071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45969.382364699071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45969.382364699071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45969.382364699071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45969.382364699071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45969.382364699071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45969.382364699071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45969.382364699071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45969.382364699071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45969.382364699071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45969.382364699071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45969.382364699071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45969.382364699071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45969.382364699071</v>
      </c>
      <c r="H1056" s="22"/>
      <c r="I1056" s="19" t="str">
        <f>IFERROR(VLOOKUP(D1056,DB!A:F,6,0),"")</f>
        <v/>
      </c>
      <c r="J1056" s="18" t="str">
        <f>IFERROR(VLOOKUP(D1056,DB!A:G,7,0),"")</f>
        <v/>
      </c>
      <c r="K1056" s="45"/>
      <c r="L1056" s="23" t="str">
        <f>IFERROR(VLOOKUP(D1056,DB!A:I,9,0),"")</f>
        <v/>
      </c>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265.90164710647514</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6.5698032405634876E-2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4.347581018373603E-2</v>
      </c>
      <c r="H4" s="111">
        <v>45969.333379629628</v>
      </c>
      <c r="I4" s="108" t="str">
        <f>IFERROR(VLOOKUP(D4,DB!A:F,6,0),"")</f>
        <v>SCECO</v>
      </c>
      <c r="J4" s="108" t="str">
        <f>IFERROR(VLOOKUP(D4,DB!A:G,7,0),"")</f>
        <v>No BB Shifted</v>
      </c>
      <c r="K4" s="113" t="s">
        <v>39117</v>
      </c>
      <c r="L4" s="110" t="str">
        <f>IFERROR(VLOOKUP(D4,DB!A:I,9,0),"")</f>
        <v>Latis</v>
      </c>
    </row>
    <row r="5" spans="1:16" ht="15" customHeight="1">
      <c r="A5" s="108" t="s">
        <v>39119</v>
      </c>
      <c r="B5" s="108" t="str">
        <f>IFERROR(VLOOKUP(D5,DB!A:K,11,0),"")</f>
        <v>R4</v>
      </c>
      <c r="C5" s="109">
        <v>1</v>
      </c>
      <c r="D5" s="110" t="s">
        <v>34500</v>
      </c>
      <c r="E5" s="95" t="s">
        <v>39021</v>
      </c>
      <c r="F5" s="111">
        <v>45969.37259259259</v>
      </c>
      <c r="G5" s="112">
        <f t="shared" ca="1" si="0"/>
        <v>9.7721064812503755E-3</v>
      </c>
      <c r="H5" s="111">
        <v>45969.366342592592</v>
      </c>
      <c r="I5" s="108" t="str">
        <f>IFERROR(VLOOKUP(D5,DB!A:F,6,0),"")</f>
        <v>SCECO</v>
      </c>
      <c r="J5" s="108" t="str">
        <f>IFERROR(VLOOKUP(D5,DB!A:G,7,0),"")</f>
        <v>Vandalized</v>
      </c>
      <c r="K5" s="113" t="s">
        <v>39120</v>
      </c>
      <c r="L5" s="110" t="str">
        <f>IFERROR(VLOOKUP(D5,DB!A:I,9,0),"")</f>
        <v>Latis</v>
      </c>
    </row>
    <row r="6" spans="1:16" ht="15" customHeight="1">
      <c r="A6" s="108"/>
      <c r="B6" s="108" t="str">
        <f>IFERROR(VLOOKUP(D6,DB!A:K,11,0),"")</f>
        <v/>
      </c>
      <c r="C6" s="109"/>
      <c r="D6" s="110"/>
      <c r="E6" s="95"/>
      <c r="F6" s="111"/>
      <c r="G6" s="112">
        <f t="shared" ca="1" si="0"/>
        <v>45969.382364699071</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45969.382364583333</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45969.382364583333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45969.382364583333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45969.382364583333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45969.382364583333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45969.382364583333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45969.382364583333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45969.382364583333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45969.382364583333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45969.382364583333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45969.382364583333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45969.382364583333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45969.382364583333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45969.382364583333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45969.382364583333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45969.382364583333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45969.382364583333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45969.382364583333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45969.382364583333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45969.382364583333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45969.382364583333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45969.382364583333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45969.382364583333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45969.382364583333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45969.382364583333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45969.382364583333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45969.382364583333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45969.382364583333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45969.382364583333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45969.382364583333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45969.382364583333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45969.382364583333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45969.382364583333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45969.382364583333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45969.382364583333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45969.382364583333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45969.382364583333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45969.382364583333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45969.382364583333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45969.382364583333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45969.382364583333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45969.382364583333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45969.382364583333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45969.382364583333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45969.382364583333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45969.382364583333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45969.382364583333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45969.382364583333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45969.382364583333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45969.382364583333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45969.382364583333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45969.382364583333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45969.382364583333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45969.382364583333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45969.382364583333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45969.382364583333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45969.382364583333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45969.382364583333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45969.382364583333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45969.382364583333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45969.382364583333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45969.382364583333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45969.382364583333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45969.382364583333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45969.382364583333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45969.382364583333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45969.382364583333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45969.382364583333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45969.382364583333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45969.382364583333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45969.382364583333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45969.382364583333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45969.382364583333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45969.382364583333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45969.382364583333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45969.382364583333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45969.382364583333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45969.382364583333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45969.382364583333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45969.382364583333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45969.382364583333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45969.382364583333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45969.382364583333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45969.382364583333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45969.382364583333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45969.382364583333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45969.382364583333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45969.382364583333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45969.382364583333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45969.382364583333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45969.382364583333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45969.382364583333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45969.382364583333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45969.382364583333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45969.382364583333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45969.382364583333</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39121</v>
      </c>
      <c r="B2" s="37" t="str">
        <f>IFERROR(VLOOKUP(D2,DB!A:K,11,0),"")</f>
        <v>R5</v>
      </c>
      <c r="C2" s="37">
        <v>3</v>
      </c>
      <c r="D2" s="107" t="s">
        <v>36011</v>
      </c>
      <c r="E2" s="37" t="s">
        <v>39021</v>
      </c>
      <c r="F2" s="38">
        <v>45891.832060185188</v>
      </c>
      <c r="G2" s="122">
        <f ca="1">IFERROR(NOW()-F2,"")</f>
        <v>77.550304398144362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22">
        <f t="shared" ref="G3" ca="1" si="0">IFERROR(NOW()-F3,"")</f>
        <v>43.193487384254695</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39102</v>
      </c>
      <c r="F4" s="131">
        <v>45948.661111111112</v>
      </c>
      <c r="G4" s="132">
        <f t="shared" ref="G4:G64" ca="1" si="1">IFERROR(NOW()-F4,"")</f>
        <v>20.721253587958927</v>
      </c>
      <c r="H4" s="131">
        <v>45948.661111111112</v>
      </c>
      <c r="I4" s="130" t="str">
        <f>IFERROR(VLOOKUP(D4,DB!A:F,6,0),"")</f>
        <v>SCECO</v>
      </c>
      <c r="J4" s="130" t="str">
        <f>IFERROR(VLOOKUP(D4,DB!A:G,7,0),"")</f>
        <v>Dead</v>
      </c>
      <c r="K4" s="130" t="s">
        <v>39126</v>
      </c>
      <c r="L4" s="130" t="str">
        <f>IFERROR(VLOOKUP(D4,DB!A:I,9,0),"")</f>
        <v>Latis</v>
      </c>
    </row>
    <row r="5" spans="1:13" ht="30.75">
      <c r="A5" s="130" t="s">
        <v>39127</v>
      </c>
      <c r="B5" s="130" t="str">
        <f>IFERROR(VLOOKUP(D5,DB!A:K,11,0),"")</f>
        <v>R5</v>
      </c>
      <c r="C5" s="130">
        <v>1</v>
      </c>
      <c r="D5" s="130" t="s">
        <v>32330</v>
      </c>
      <c r="E5" s="107" t="s">
        <v>39021</v>
      </c>
      <c r="F5" s="131">
        <v>45968.848599537036</v>
      </c>
      <c r="G5" s="132">
        <f t="shared" ca="1" si="1"/>
        <v>0.53376504629704868</v>
      </c>
      <c r="H5" s="131">
        <v>45968.827465277776</v>
      </c>
      <c r="I5" s="130" t="str">
        <f>IFERROR(VLOOKUP(D5,DB!A:F,6,0),"")</f>
        <v>SCECO</v>
      </c>
      <c r="J5" s="130" t="str">
        <f>IFERROR(VLOOKUP(D5,DB!A:G,7,0),"")</f>
        <v>Dead</v>
      </c>
      <c r="K5" s="130" t="s">
        <v>39128</v>
      </c>
      <c r="L5" s="130" t="str">
        <f>IFERROR(VLOOKUP(D5,DB!A:I,9,0),"")</f>
        <v>Latis</v>
      </c>
    </row>
    <row r="6" spans="1:13" ht="30">
      <c r="A6" s="130" t="s">
        <v>39129</v>
      </c>
      <c r="B6" s="130" t="str">
        <f>IFERROR(VLOOKUP(D6,DB!A:K,11,0),"")</f>
        <v>R5</v>
      </c>
      <c r="C6" s="130">
        <v>1</v>
      </c>
      <c r="D6" s="130" t="s">
        <v>31937</v>
      </c>
      <c r="E6" s="130" t="s">
        <v>39021</v>
      </c>
      <c r="F6" s="131">
        <v>45969.156712962962</v>
      </c>
      <c r="G6" s="132">
        <f t="shared" ca="1" si="1"/>
        <v>0.22565162037062692</v>
      </c>
      <c r="H6" s="131">
        <v>45968.953599537039</v>
      </c>
      <c r="I6" s="130" t="str">
        <f>IFERROR(VLOOKUP(D6,DB!A:F,6,0),"")</f>
        <v>SCECO</v>
      </c>
      <c r="J6" s="130" t="str">
        <f>IFERROR(VLOOKUP(D6,DB!A:G,7,0),"")</f>
        <v>Good</v>
      </c>
      <c r="K6" s="130" t="s">
        <v>39130</v>
      </c>
      <c r="L6" s="130" t="str">
        <f>IFERROR(VLOOKUP(D6,DB!A:I,9,0),"")</f>
        <v>Latis</v>
      </c>
    </row>
    <row r="7" spans="1:13">
      <c r="A7" s="130" t="s">
        <v>39131</v>
      </c>
      <c r="B7" s="130" t="str">
        <f>IFERROR(VLOOKUP(D7,DB!A:K,11,0),"")</f>
        <v>R5</v>
      </c>
      <c r="C7" s="130">
        <v>10</v>
      </c>
      <c r="D7" s="130" t="s">
        <v>34360</v>
      </c>
      <c r="E7" s="130" t="s">
        <v>39132</v>
      </c>
      <c r="F7" s="131">
        <v>45969.375277777777</v>
      </c>
      <c r="G7" s="132">
        <f t="shared" ca="1" si="1"/>
        <v>7.0868055554456078E-3</v>
      </c>
      <c r="H7" s="131">
        <v>45969.364062499997</v>
      </c>
      <c r="I7" s="130" t="str">
        <f>IFERROR(VLOOKUP(D7,DB!A:F,6,0),"")</f>
        <v>SCECO</v>
      </c>
      <c r="J7" s="130" t="str">
        <f>IFERROR(VLOOKUP(D7,DB!A:G,7,0),"")</f>
        <v>Vandalized</v>
      </c>
      <c r="K7" s="130" t="s">
        <v>39133</v>
      </c>
      <c r="L7" s="130" t="str">
        <f>IFERROR(VLOOKUP(D7,DB!A:I,9,0),"")</f>
        <v>Latis</v>
      </c>
    </row>
    <row r="8" spans="1:13">
      <c r="A8" s="130"/>
      <c r="B8" s="130" t="str">
        <f>IFERROR(VLOOKUP(D8,DB!A:K,11,0),"")</f>
        <v/>
      </c>
      <c r="C8" s="130"/>
      <c r="D8" s="130"/>
      <c r="E8" s="130"/>
      <c r="F8" s="131"/>
      <c r="G8" s="132">
        <f t="shared" ca="1" si="1"/>
        <v>45969.382364583333</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45969.382364583333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45969.382364583333</v>
      </c>
      <c r="H10" s="131"/>
      <c r="I10" s="130" t="str">
        <f>IFERROR(VLOOKUP(D10,DB!A:F,6,0),"")</f>
        <v/>
      </c>
      <c r="J10" s="130" t="str">
        <f>IFERROR(VLOOKUP(D10,DB!A:G,7,0),"")</f>
        <v/>
      </c>
      <c r="K10" s="130"/>
      <c r="L10" s="130" t="str">
        <f>IFERROR(VLOOKUP(D10,DB!A:I,9,0),"")</f>
        <v/>
      </c>
    </row>
    <row r="11" spans="1:13">
      <c r="A11" s="157"/>
      <c r="B11" s="130" t="str">
        <f>IFERROR(VLOOKUP(D11,DB!A:K,11,0),"")</f>
        <v/>
      </c>
      <c r="C11" s="130"/>
      <c r="D11" s="130"/>
      <c r="E11" s="130"/>
      <c r="F11" s="131"/>
      <c r="G11" s="132">
        <f t="shared" ca="1" si="1"/>
        <v>45969.382364583333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45969.382364583333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45969.382364583333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45969.382364583333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45969.382364583333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45969.382364583333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45969.382364583333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45969.382364583333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45969.382364583333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45969.382364583333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45969.382364583333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45969.382364583333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45969.382364583333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45969.382364583333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45969.382364583333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45969.382364583333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45969.382364583333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45969.382364583333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45969.382364583333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45969.382364583333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45969.382364583333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45969.382364583333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45969.382364583333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45969.382364583333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45969.382364583333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45969.382364583333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45969.382364583333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45969.382364583333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45969.382364583333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45969.382364583333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45969.382364583333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45969.382364583333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45969.382364583333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45969.382364583333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45969.382364583333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45969.382364583333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45969.382364583333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45969.382364583333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45969.382364583333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45969.382364583333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45969.382364583333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45969.382364583333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45969.382364583333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45969.382364583333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45969.382364583333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45969.382364583333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45969.382364583333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45969.382364583333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45969.382364583333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45969.382364583333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45969.382364583333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45969.382364583333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45969.382364583333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45969.382364583333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45969.382364583333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45969.382364583333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45969.382364583333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45969.382364583333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45969.382364583333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45969.382364583333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45969.382364583333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45969.382364583333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45969.382364583333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45969.382364583333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45969.382364583333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45969.382364583333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45969.382364583333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45969.382364583333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45969.382364583333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45969.382364583333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45969.382364583333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45969.382364583333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45969.382364583333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45969.382364583333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45969.382364583333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45969.382364583333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45969.382364583333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45969.382364583333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45969.382364583333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45969.382364583333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45969.382364583333</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45969.382364583333</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45969.382364583333</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45969.382364583333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45969.382364583333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45969.382364583333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45969.382364583333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45969.382364583333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45969.382364583333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45969.382364583333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45969.382364583333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45969.382364583333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45969.382364583333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45969.382364583333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45969.382364583333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45969.382364583333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45969.382364583333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45969.382364583333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45969.382364583333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45969.382364583333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45969.382364583333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45969.382364583333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45969.382364583333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45969.382364583333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45969.382364583333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45969.382364583333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45969.382364583333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45969.382364583333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45969.382364583333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45969.382364583333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45969.382364583333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45969.382364583333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45969.382364583333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45969.382364583333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45969.382364583333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45969.382364583333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45969.382364583333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45969.382364583333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45969.382364583333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45969.382364583333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45969.382364583333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45969.382364583333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45969.382364583333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45969.382364583333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45969.382364583333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45969.382364583333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45969.382364583333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45969.382364583333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45969.382364583333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45969.382364583333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45969.382364583333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45969.382364583333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45969.382364583333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45969.382364583333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45969.382364583333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45969.382364583333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45969.382364583333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45969.382364583333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45969.382364583333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45969.382364583333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45969.382364583333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45969.382364583333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45969.382364583333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45969.382364583333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45969.382364583333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45969.382364583333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45969.382364583333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45969.382364583333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45969.382364583333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45969.382364583333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45969.382364583333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45969.382364583333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45969.382364583333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45969.382364583333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45969.382364583333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45969.382364583333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45969.382364583333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45969.382364583333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45969.382364583333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45969.382364583333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45969.382364583333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45969.382364583333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45969.382364583333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45969.382364583333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45969.382364583333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45969.382364583333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45969.382364583333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45969.382364583333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45969.382364583333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45969.382364583333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45969.382364583333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45969.382364583333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45969.382364583333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45969.382364583333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45969.382364583333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45969.382364583333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45969.382364583333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45969.382364583333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45969.382364583333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45969.382364583333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45969.382364583333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45969.382364583333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45969.382364583333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45969.382364583333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45969.382364583333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45969.382364583333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45969.382364583333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45969.382364583333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45969.382364583333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45969.382364583333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45969.382364583333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45969.382364583333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45969.382364583333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45969.382364583333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45969.382364583333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45969.382364583333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45969.382364583333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45969.382364583333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45969.382364583333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45969.382364583333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45969.382364583333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45969.382364583333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45969.382364583333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45969.382364583333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45969.382364583333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45969.382364583333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45969.382364583333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45969.382364583333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45969.382364583333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45969.382364583333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45969.382364583333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45969.382364583333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45969.382364583333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45969.382364583333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45969.382364583333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45969.382364583333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45969.382364583333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45969.382364583333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45969.382364583333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45969.382364583333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45969.382364583333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45969.382364583333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45969.382364583333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45969.382364583333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45969.382364583333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45969.382364583333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45969.382364583333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45969.382364583333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45969.382364583333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45969.382364583333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45969.382364583333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45969.382364583333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45969.382364583333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45969.382364583333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45969.382364583333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45969.382364583333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45969.382364583333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45969.382364583333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45969.382364583333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45969.382364583333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45969.382364583333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45969.382364583333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45969.382364583333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45969.382364583333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45969.382364583333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45969.382364583333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45969.382364583333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45969.382364583333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45969.382364699071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45969.382364699071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45969.382364699071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45969.382364699071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45969.382364699071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45969.382364699071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45969.382364699071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45969.382364699071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45969.382364699071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45969.382364699071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45969.382364699071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45969.382364699071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45969.382364699071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45969.382364699071</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45969.382364699071</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45969.382364699071</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45969.382364699071</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39134</v>
      </c>
      <c r="B2" s="148" t="str">
        <f>IFERROR(VLOOKUP(D2,DB!A:K,11,0),"")</f>
        <v>R6</v>
      </c>
      <c r="C2" s="149">
        <v>4</v>
      </c>
      <c r="D2" s="151" t="s">
        <v>35009</v>
      </c>
      <c r="E2" s="130" t="s">
        <v>39021</v>
      </c>
      <c r="F2" s="150">
        <v>45969.365787037037</v>
      </c>
      <c r="G2" s="105">
        <f t="shared" ref="G2:G16" ca="1" si="0">IFERROR(NOW()-F2,"-")</f>
        <v>1.6577546295593493E-2</v>
      </c>
      <c r="H2" s="150">
        <v>45969.356898148151</v>
      </c>
      <c r="I2" s="148" t="str">
        <f>IFERROR(VLOOKUP(D2,DB!A:F,6,0),"")</f>
        <v>SCECO+STB</v>
      </c>
      <c r="J2" s="148" t="str">
        <f>IFERROR(VLOOKUP(D2,DB!A:G,7,0),"")</f>
        <v>Dead</v>
      </c>
      <c r="K2" s="152" t="s">
        <v>39135</v>
      </c>
      <c r="L2" s="153" t="str">
        <f>IFERROR(VLOOKUP(D2,DB!A:I,9,0),"")</f>
        <v>Latis</v>
      </c>
    </row>
    <row r="3" spans="1:16382" ht="31.5" customHeight="1">
      <c r="A3" s="147"/>
      <c r="B3" s="148" t="str">
        <f>IFERROR(VLOOKUP(D3,DB!A:K,11,0),"")</f>
        <v/>
      </c>
      <c r="C3" s="149"/>
      <c r="D3" s="148"/>
      <c r="E3" s="130"/>
      <c r="F3" s="150"/>
      <c r="G3" s="105">
        <f t="shared" ca="1" si="0"/>
        <v>45969.382364583333</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45969.382364583333</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45969.382364583333</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45969.382364583333</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45969.382364583333</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45969.382364583333</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45969.382364583333</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45969.382364583333</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45969.382364583333</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45969.382364583333</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45969.382364583333</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45969.382364583333</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45969.382364583333</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45969.382364583333</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45969.382364583333</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45969.382364583333</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45969.382364583333</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45969.382364583333</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45969.382364583333</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45969.382364583333</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45969.382364583333</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45969.382364583333</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45969.382364583333</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45969.382364583333</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45969.382364583333</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45969.382364583333</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45969.382364583333</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45969.382364583333</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45969.382364583333</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45969.382364583333</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45969.382364583333</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45969.382364583333</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45969.382364583333</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45969.382364583333</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45969.382364583333</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45969.382364583333</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45969.382364583333</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45969.382364583333</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45969.382364583333</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45969.382364583333</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45969.382364583333</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45969.382364583333</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45969.382364583333</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45969.382364583333</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45969.382364583333</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45969.382364583333</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45969.382364583333</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45969.382364583333</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45969.382364583333</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45969.382364583333</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45969.382364583333</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45969.382364583333</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45969.382364583333</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45969.382364583333</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45969.382364583333</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45969.382364583333</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45969.382364583333</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45969.382364583333</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45969.382364583333</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45969.382364583333</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45969.382364583333</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45969.382364583333</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45969.382364583333</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45969.382364583333</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45969.382364583333</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45969.382364583333</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45969.382364583333</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45969.382364583333</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45969.382364583333</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45969.382364583333</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45969.382364583333</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45969.382364583333</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45969.382364583333</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45969.382364583333</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45969.382364583333</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45969.382364583333</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45969.382364583333</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45969.382364583333</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45969.382364583333</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45969.382364583333</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45969.382364583333</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45969.382364583333</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45969.382364583333</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45969.382364583333</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45969.382364583333</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45969.382364583333</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45969.382364583333</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45969.382364583333</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45969.382364583333</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45969.382364583333</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45969.382364583333</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45969.382364583333</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45969.382364583333</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45969.382364583333</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45969.382364583333</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45969.382364583333</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45969.382364583333</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45969.382364583333</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45969.382364583333</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45969.382364583333</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45969.382364583333</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45969.382364583333</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45969.382364583333</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45969.382364583333</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45969.382364583333</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45969.382364583333</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45969.382364583333</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45969.382364583333</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45969.382364583333</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45969.382364583333</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45969.382364583333</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45969.382364583333</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45969.382364583333</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45969.382364583333</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45969.382364583333</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45969.382364583333</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45969.382364583333</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45969.382364583333</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45969.382364583333</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45969.382364583333</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45969.382364583333</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45969.382364583333</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45969.382364583333</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45969.382364583333</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45969.382364583333</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45969.382364583333</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45969.382364583333</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45969.382364583333</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45969.382364583333</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45969.382364583333</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45969.382364583333</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45969.382364583333</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45969.382364583333</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45969.382364583333</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45969.382364583333</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45969.382364583333</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45969.382364583333</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45969.382364583333</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45969.382364583333</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45969.382364583333</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45969.382364583333</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45969.382364583333</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45969.382364583333</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45969.382364583333</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45969.382364583333</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45969.382364583333</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45969.382364583333</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45969.382364583333</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45969.382364583333</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45969.382364583333</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45969.382364583333</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45969.382364583333</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45969.382364583333</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45969.382364583333</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45969.382364583333</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45969.382364583333</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45969.382364583333</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45969.382364583333</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45969.382364583333</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45969.382364583333</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45969.382364583333</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45969.382364583333</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45969.382364583333</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45969.382364583333</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45969.382364583333</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45969.382364583333</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45969.382364583333</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45969.382364583333</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45969.382364583333</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45969.382364583333</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45969.382364583333</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45969.382364583333</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45969.382364583333</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45969.382364583333</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45969.382364583333</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45969.382364583333</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45969.382364583333</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45969.382364583333</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45969.382364583333</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45969.382364583333</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45969.382364583333</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45969.382364583333</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45969.382364583333</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45969.382364583333</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45969.382364583333</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45969.382364583333</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45969.382364583333</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45969.382364583333</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45969.382364583333</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45969.382364583333</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45969.382364583333</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45969.382364583333</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45969.382364583333</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45969.382364583333</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45969.382364583333</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45969.382364583333</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