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741" documentId="13_ncr:1_{F6CB121F-512D-4AA6-A0C1-0FB36C537598}" xr6:coauthVersionLast="47" xr6:coauthVersionMax="47" xr10:uidLastSave="{1916DE8F-EF28-42E6-93FC-B116DF0A999E}"/>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5" i="1" l="1"/>
  <c r="J5" i="1"/>
  <c r="I5" i="1"/>
  <c r="B5"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5" i="5"/>
  <c r="B6" i="5"/>
  <c r="B7" i="5"/>
  <c r="B8" i="5"/>
  <c r="B9" i="5"/>
  <c r="B10" i="5"/>
  <c r="B11" i="5"/>
  <c r="B12" i="5"/>
  <c r="B13" i="5"/>
  <c r="B14" i="5"/>
  <c r="B15" i="5"/>
  <c r="B16" i="5"/>
  <c r="B17" i="5"/>
  <c r="B18" i="5"/>
  <c r="B19" i="5"/>
  <c r="B20" i="5"/>
  <c r="B21" i="5"/>
  <c r="B22" i="5"/>
  <c r="B23" i="5"/>
  <c r="B24" i="5"/>
  <c r="B25" i="5"/>
  <c r="B26" i="5"/>
  <c r="B27" i="5"/>
  <c r="B28" i="5"/>
  <c r="B29" i="5"/>
  <c r="B30" i="5"/>
  <c r="B31" i="5"/>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 i="5"/>
  <c r="G4" i="5"/>
  <c r="I4" i="5"/>
  <c r="J4" i="5"/>
  <c r="L4" i="5"/>
  <c r="L3" i="1"/>
  <c r="L4" i="1"/>
  <c r="L6" i="1"/>
  <c r="L7" i="1"/>
  <c r="L8" i="1"/>
  <c r="L9" i="1"/>
  <c r="L10" i="1"/>
  <c r="L11" i="1"/>
  <c r="J3" i="1"/>
  <c r="J4" i="1"/>
  <c r="J6" i="1"/>
  <c r="J7" i="1"/>
  <c r="J8" i="1"/>
  <c r="J9" i="1"/>
  <c r="J10" i="1"/>
  <c r="J11" i="1"/>
  <c r="I3" i="1"/>
  <c r="I4" i="1"/>
  <c r="I6" i="1"/>
  <c r="I7" i="1"/>
  <c r="I8" i="1"/>
  <c r="I9" i="1"/>
  <c r="I10" i="1"/>
  <c r="I11" i="1"/>
  <c r="G3" i="1"/>
  <c r="G4" i="1"/>
  <c r="G5" i="1"/>
  <c r="G6" i="1"/>
  <c r="G7" i="1"/>
  <c r="G8" i="1"/>
  <c r="G9" i="1"/>
  <c r="G10" i="1"/>
  <c r="G11" i="1"/>
  <c r="B3" i="1"/>
  <c r="B4" i="1"/>
  <c r="B6" i="1"/>
  <c r="B7" i="1"/>
  <c r="B8" i="1"/>
  <c r="B9" i="1"/>
  <c r="B10" i="1"/>
  <c r="B11"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<sst xmlns="http://schemas.openxmlformats.org/spreadsheetml/2006/main" count="180301" uniqueCount="39135">
  <si>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</si>
  <si>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</si>
  <si>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</si>
  <si>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</si>
  <si>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</si>
  <si>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</si>
  <si>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</si>
  <si>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</si>
  <si>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</si>
  <si>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</si>
  <si>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</si>
  <si>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</si>
  <si>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</si>
  <si>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</si>
  <si>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</si>
  <si>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</si>
  <si>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</si>
  <si>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</si>
  <si>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</si>
  <si>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</si>
  <si>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</si>
  <si>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</si>
  <si>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</si>
  <si>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</si>
  <si>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</si>
  <si>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</si>
  <si>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</si>
  <si>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</si>
  <si>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</si>
  <si>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</si>
  <si>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</si>
  <si>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</si>
  <si>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</si>
  <si>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</si>
  <si>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</si>
  <si>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</si>
  <si>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</si>
  <si>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</si>
  <si>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</si>
  <si>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</si>
  <si>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</si>
  <si>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</si>
  <si>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</si>
  <si>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</si>
  <si>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</si>
  <si>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</si>
  <si>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</si>
  <si>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</si>
  <si>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</si>
  <si>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</si>
  <si>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</si>
  <si>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</si>
  <si>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</si>
  <si>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</si>
  <si>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</si>
  <si>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</si>
  <si>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</si>
  <si>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</si>
  <si>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</si>
  <si>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</si>
  <si>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</si>
  <si>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</si>
  <si>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</si>
  <si>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</si>
  <si>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</si>
  <si>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</si>
  <si>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</si>
  <si>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</si>
  <si>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</si>
  <si>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</si>
  <si>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</si>
  <si>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</si>
  <si>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</si>
  <si>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</si>
  <si>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</si>
  <si>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</si>
  <si>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</si>
  <si>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</si>
  <si>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</si>
  <si>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</si>
  <si>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</si>
  <si>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</si>
  <si>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</si>
  <si>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</si>
  <si>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</si>
  <si>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</si>
  <si>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</si>
  <si>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</si>
  <si>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</si>
  <si>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</si>
  <si>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</si>
  <si>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</si>
  <si>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</si>
  <si>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</si>
  <si>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</si>
  <si>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</si>
  <si>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</si>
  <si>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</si>
  <si>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</si>
  <si>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</si>
  <si>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</si>
  <si>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</si>
  <si>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</si>
  <si>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</si>
  <si>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</si>
  <si>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</si>
  <si>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</si>
  <si>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</si>
  <si>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</si>
  <si>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</si>
  <si>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</si>
  <si>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</si>
  <si>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</si>
  <si>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</si>
  <si>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</si>
  <si>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</si>
  <si>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</si>
  <si>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</si>
  <si>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</si>
  <si>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</si>
  <si>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</si>
  <si>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</si>
  <si>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</si>
  <si>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</si>
  <si>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</si>
  <si>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</si>
  <si>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</si>
  <si>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</si>
  <si>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</si>
  <si>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</si>
  <si>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</si>
  <si>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</si>
  <si>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</si>
  <si>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</si>
  <si>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</si>
  <si>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</si>
  <si>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</si>
  <si>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</si>
  <si>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</si>
  <si>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</si>
  <si>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</si>
  <si>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</si>
  <si>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</si>
  <si>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</si>
  <si>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</si>
  <si>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</si>
  <si>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</si>
  <si>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</si>
  <si>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</si>
  <si>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</si>
  <si>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</si>
  <si>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</si>
  <si>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</si>
  <si>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</si>
  <si>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</si>
  <si>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</si>
  <si>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</si>
  <si>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</si>
  <si>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</si>
  <si>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</si>
  <si>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</si>
  <si>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</si>
  <si>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</si>
  <si>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</si>
  <si>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</si>
  <si>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</si>
  <si>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</si>
  <si>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</si>
  <si>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</si>
  <si>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</si>
  <si>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</si>
  <si>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</si>
  <si>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</si>
  <si>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</si>
  <si>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</si>
  <si>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</si>
  <si>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</si>
  <si>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</si>
  <si>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</si>
  <si>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</si>
  <si>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</si>
  <si>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</si>
  <si>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</si>
  <si>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</si>
  <si>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</si>
  <si>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</si>
  <si>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</si>
  <si>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</si>
  <si>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</si>
  <si>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</si>
  <si>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</si>
  <si>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</si>
  <si>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</si>
  <si>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</si>
  <si>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</si>
  <si>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</si>
  <si>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</si>
  <si>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</si>
  <si>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</si>
  <si>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</si>
  <si>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</si>
  <si>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</si>
  <si>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</si>
  <si>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</si>
  <si>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</si>
  <si>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</si>
  <si>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</si>
  <si>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</si>
  <si>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</si>
  <si>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</si>
  <si>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</si>
  <si>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</si>
  <si>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</si>
  <si>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</si>
  <si>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</si>
  <si>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</si>
  <si>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</si>
  <si>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</si>
  <si>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</si>
  <si>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</si>
  <si>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</si>
  <si>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</si>
  <si>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</si>
  <si>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</si>
  <si>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</si>
  <si>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</si>
  <si>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</si>
  <si>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</si>
  <si>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</si>
  <si>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</si>
  <si>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</si>
  <si>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</si>
  <si>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</si>
  <si>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</si>
  <si>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</si>
  <si>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</si>
  <si>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</si>
  <si>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</si>
  <si>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</si>
  <si>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</si>
  <si>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</si>
  <si>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</si>
  <si>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</si>
  <si>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</si>
  <si>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</si>
  <si>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</si>
  <si>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</si>
  <si>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</si>
  <si>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</si>
  <si>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</si>
  <si>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</si>
  <si>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</si>
  <si>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</si>
  <si>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</si>
  <si>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</si>
  <si>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</si>
  <si>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</si>
  <si>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</si>
  <si>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</si>
  <si>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</si>
  <si>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</si>
  <si>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</si>
  <si>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</si>
  <si>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</si>
  <si>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</si>
  <si>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</si>
  <si>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</si>
  <si>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</si>
  <si>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</si>
  <si>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</si>
  <si>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</si>
  <si>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</si>
  <si>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</si>
  <si>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</si>
  <si>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</si>
  <si>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</si>
  <si>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</si>
  <si>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</si>
  <si>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</si>
  <si>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</si>
  <si>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</si>
  <si>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</si>
  <si>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</si>
  <si>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</si>
  <si>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</si>
  <si>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</si>
  <si>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</si>
  <si>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</si>
  <si>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</si>
  <si>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</si>
  <si>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</si>
  <si>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</si>
  <si>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</si>
  <si>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</si>
  <si>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</si>
  <si>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</si>
  <si>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</si>
  <si>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</si>
  <si>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</si>
  <si>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</si>
  <si>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</si>
  <si>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</si>
  <si>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</si>
  <si>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</si>
  <si>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</si>
  <si>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</si>
  <si>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</si>
  <si>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</si>
  <si>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</si>
  <si>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</si>
  <si>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</si>
  <si>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</si>
  <si>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</si>
  <si>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</si>
  <si>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</si>
  <si>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</si>
  <si>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</si>
  <si>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</si>
  <si>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</si>
  <si>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</si>
  <si>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</si>
  <si>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</si>
  <si>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</si>
  <si>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</si>
  <si>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</si>
  <si>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</si>
  <si>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</si>
  <si>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</si>
  <si>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</si>
  <si>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</si>
  <si>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</si>
  <si>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</si>
  <si>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</si>
  <si>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</si>
  <si>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</si>
  <si>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</si>
  <si>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</si>
  <si>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</si>
  <si>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</si>
  <si>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</si>
  <si>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</si>
  <si>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</si>
  <si>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</si>
  <si>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</si>
  <si>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</si>
  <si>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</si>
  <si>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</si>
  <si>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</si>
  <si>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</si>
  <si>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</si>
  <si>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</si>
  <si>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</si>
  <si>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</si>
  <si>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</si>
  <si>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</si>
  <si>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</si>
  <si>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</si>
  <si>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</si>
  <si>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</si>
  <si>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</si>
  <si>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</si>
  <si>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</si>
  <si>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</si>
  <si>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</si>
  <si>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</si>
  <si>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</si>
  <si>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</si>
  <si>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</si>
  <si>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</si>
  <si>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</si>
  <si>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</si>
  <si>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</si>
  <si>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</si>
  <si>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</si>
  <si>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</si>
  <si>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</si>
  <si>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</si>
  <si>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</si>
  <si>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</si>
  <si>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</si>
  <si>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</si>
  <si>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</si>
  <si>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</si>
  <si>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</si>
  <si>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</si>
  <si>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</si>
  <si>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</si>
  <si>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</si>
  <si>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</si>
  <si>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</si>
  <si>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</si>
  <si>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</si>
  <si>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</si>
  <si>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</si>
  <si>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</si>
  <si>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</si>
  <si>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</si>
  <si>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</si>
  <si>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</si>
  <si>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</si>
  <si>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</si>
  <si>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</si>
  <si>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</si>
  <si>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</si>
  <si>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</si>
  <si>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</si>
  <si>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</si>
  <si>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</si>
  <si>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</si>
  <si>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</si>
  <si>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</si>
  <si>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</si>
  <si>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</si>
  <si>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</si>
  <si>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</si>
  <si>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</si>
  <si>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</si>
  <si>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</si>
  <si>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</si>
  <si>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</si>
  <si>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</si>
  <si>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</si>
  <si>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</si>
  <si>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</si>
  <si>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</si>
  <si>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</si>
  <si>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</si>
  <si>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</si>
  <si>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</si>
  <si>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</si>
  <si>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</si>
  <si>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</si>
  <si>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</si>
  <si>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</si>
  <si>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</si>
  <si>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</si>
  <si>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</si>
  <si>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</si>
  <si>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</si>
  <si>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</si>
  <si>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</si>
  <si>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</si>
  <si>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</si>
  <si>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</si>
  <si>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</si>
  <si>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</si>
  <si>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</si>
  <si>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</si>
  <si>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</si>
  <si>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</si>
  <si>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</si>
  <si>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</si>
  <si>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</si>
  <si>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</si>
  <si>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</si>
  <si>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</si>
  <si>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</si>
  <si>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</si>
  <si>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</si>
  <si>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</si>
  <si>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</si>
  <si>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</si>
  <si>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</si>
  <si>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</si>
  <si>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</si>
  <si>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</si>
  <si>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</si>
  <si>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</si>
  <si>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</si>
  <si>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</si>
  <si>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</si>
  <si>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</si>
  <si>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</si>
  <si>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</si>
  <si>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</si>
  <si>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</si>
  <si>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</si>
  <si>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</si>
  <si>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</si>
  <si>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</si>
  <si>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</si>
  <si>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</si>
  <si>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</si>
  <si>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</si>
  <si>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</si>
  <si>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</si>
  <si>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</si>
  <si>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</si>
  <si>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</si>
  <si>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</si>
  <si>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</si>
  <si>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</si>
  <si>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</si>
  <si>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</si>
  <si>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</si>
  <si>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</si>
  <si>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</si>
  <si>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</si>
  <si>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</si>
  <si>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</si>
  <si>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</si>
  <si>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</si>
  <si>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</si>
  <si>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</si>
  <si>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</si>
  <si>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</si>
  <si>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</si>
  <si>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</si>
  <si>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</si>
  <si>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</si>
  <si>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</si>
  <si>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</si>
  <si>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</si>
  <si>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</si>
  <si>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</si>
  <si>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</si>
  <si>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</si>
  <si>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</si>
  <si>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</si>
  <si>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</si>
  <si>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</si>
  <si>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</si>
  <si>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</si>
  <si>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</si>
  <si>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</si>
  <si>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</si>
  <si>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</si>
  <si>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</si>
  <si>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</si>
  <si>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</si>
  <si>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</si>
  <si>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</si>
  <si>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</si>
  <si>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</si>
  <si>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</si>
  <si>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</si>
  <si>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</si>
  <si>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</si>
  <si>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</si>
  <si>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</si>
  <si>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</si>
  <si>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</si>
  <si>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</si>
  <si>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</si>
  <si>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</si>
  <si>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</si>
  <si>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</si>
  <si>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</si>
  <si>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</si>
  <si>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</si>
  <si>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</si>
  <si>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</si>
  <si>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</si>
  <si>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</si>
  <si>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</si>
  <si>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</si>
  <si>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</si>
  <si>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</si>
  <si>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</si>
  <si>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</si>
  <si>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</si>
  <si>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</si>
  <si>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</si>
  <si>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</si>
  <si>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</si>
  <si>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</si>
  <si>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</si>
  <si>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</si>
  <si>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</si>
  <si>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</si>
  <si>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</si>
  <si>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</si>
  <si>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</si>
  <si>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</si>
  <si>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</si>
  <si>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</si>
  <si>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</si>
  <si>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</si>
  <si>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</si>
  <si>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</si>
  <si>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</si>
  <si>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</si>
  <si>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</si>
  <si>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</si>
  <si>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</si>
  <si>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</si>
  <si>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</si>
  <si>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</si>
  <si>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</si>
  <si>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</si>
  <si>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</si>
  <si>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</si>
  <si>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</si>
  <si>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</si>
  <si>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</si>
  <si>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</si>
  <si>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</si>
  <si>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</si>
  <si>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</si>
  <si>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</si>
  <si>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</si>
  <si>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</si>
  <si>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</si>
  <si>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</si>
  <si>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</si>
  <si>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</si>
  <si>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</si>
  <si>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</si>
  <si>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</si>
  <si>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</si>
  <si>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</si>
  <si>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</si>
  <si>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</si>
  <si>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</si>
  <si>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</si>
  <si>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</si>
  <si>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</si>
  <si>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</si>
  <si>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</si>
  <si>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</si>
  <si>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</si>
  <si>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</si>
  <si>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</si>
  <si>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</si>
  <si>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</si>
  <si>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</si>
  <si>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</si>
  <si>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</si>
  <si>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</si>
  <si>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</si>
  <si>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</si>
  <si>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</si>
  <si>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</si>
  <si>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</si>
  <si>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</si>
  <si>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</si>
  <si>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</si>
  <si>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</si>
  <si>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</si>
  <si>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</si>
  <si>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</si>
  <si>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</si>
  <si>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</si>
  <si>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</si>
  <si>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</si>
  <si>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</si>
  <si>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</si>
  <si>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</si>
  <si>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</si>
  <si>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</si>
  <si>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</si>
  <si>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</si>
  <si>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</si>
  <si>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</si>
  <si>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</si>
  <si>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</si>
  <si>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</si>
  <si>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</si>
  <si>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</si>
  <si>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</si>
  <si>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</si>
  <si>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</si>
  <si>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</si>
  <si>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</si>
  <si>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</si>
  <si>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</si>
  <si>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</si>
  <si>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</si>
  <si>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</si>
  <si>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</si>
  <si>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</si>
  <si>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</si>
  <si>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</si>
  <si>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</si>
  <si>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</si>
  <si>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</si>
  <si>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</si>
  <si>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</si>
  <si>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</si>
  <si>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</si>
  <si>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</si>
  <si>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</si>
  <si>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</si>
  <si>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</si>
  <si>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</si>
  <si>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</si>
  <si>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</si>
  <si>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</si>
  <si>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</si>
  <si>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</si>
  <si>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</si>
  <si>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</si>
  <si>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</si>
  <si>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</si>
  <si>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</si>
  <si>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</si>
  <si>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</si>
  <si>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</si>
  <si>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</si>
  <si>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</si>
  <si>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</si>
  <si>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</si>
  <si>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</si>
  <si>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</si>
  <si>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</si>
  <si>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</si>
  <si>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</si>
  <si>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</si>
  <si>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</si>
  <si>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</si>
  <si>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</si>
  <si>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</si>
  <si>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</si>
  <si>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</si>
  <si>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</si>
  <si>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</si>
  <si>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</si>
  <si>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</si>
  <si>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</si>
  <si>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</si>
  <si>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</si>
  <si>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</si>
  <si>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</si>
  <si>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</si>
  <si>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</si>
  <si>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</si>
  <si>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</si>
  <si>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</si>
  <si>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</si>
  <si>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</si>
  <si>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</si>
  <si>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</si>
  <si>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</si>
  <si>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</si>
  <si>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</si>
  <si>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</si>
  <si>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</si>
  <si>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</si>
  <si>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</si>
  <si>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</si>
  <si>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</si>
  <si>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</si>
  <si>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</si>
  <si>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</si>
  <si>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</si>
  <si>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</si>
  <si>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</si>
  <si>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</si>
  <si>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</si>
  <si>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</si>
  <si>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</si>
  <si>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</si>
  <si>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</si>
  <si>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</si>
  <si>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</si>
  <si>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</si>
  <si>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</si>
  <si>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</si>
  <si>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</si>
  <si>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</si>
  <si>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</si>
  <si>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</si>
  <si>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</si>
  <si>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</si>
  <si>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</si>
  <si>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</si>
  <si>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</si>
  <si>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</si>
  <si>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</si>
  <si>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</si>
  <si>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</si>
  <si>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</si>
  <si>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</si>
  <si>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</si>
  <si>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</si>
  <si>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</si>
  <si>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</si>
  <si>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</si>
  <si>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</si>
  <si>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</si>
  <si>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</si>
  <si>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</si>
  <si>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</si>
  <si>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</si>
  <si>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</si>
  <si>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</si>
  <si>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</si>
  <si>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</si>
  <si>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</si>
  <si>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</si>
  <si>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</si>
  <si>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</si>
  <si>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</si>
  <si>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</si>
  <si>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</si>
  <si>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</si>
  <si>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</si>
  <si>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</si>
  <si>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</si>
  <si>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</si>
  <si>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</si>
  <si>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</si>
  <si>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</si>
  <si>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</si>
  <si>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</si>
  <si>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</si>
  <si>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</si>
  <si>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</si>
  <si>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</si>
  <si>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</si>
  <si>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</si>
  <si>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</si>
  <si>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</si>
  <si>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</si>
  <si>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</si>
  <si>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</si>
  <si>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</si>
  <si>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</si>
  <si>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</si>
  <si>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</si>
  <si>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</si>
  <si>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</si>
  <si>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</si>
  <si>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</si>
  <si>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</si>
  <si>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</si>
  <si>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</si>
  <si>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</si>
  <si>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</si>
  <si>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</si>
  <si>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</si>
  <si>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</si>
  <si>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</si>
  <si>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</si>
  <si>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</si>
  <si>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</si>
  <si>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</si>
  <si>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</si>
  <si>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</si>
  <si>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</si>
  <si>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</si>
  <si>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</si>
  <si>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</si>
  <si>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</si>
  <si>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</si>
  <si>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</si>
  <si>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</si>
  <si>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</si>
  <si>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</si>
  <si>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</si>
  <si>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</si>
  <si>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</si>
  <si>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</si>
  <si>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</si>
  <si>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</si>
  <si>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</si>
  <si>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</si>
  <si>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</si>
  <si>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</si>
  <si>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</si>
  <si>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</si>
  <si>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</si>
  <si>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</si>
  <si>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</si>
  <si>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</si>
  <si>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</si>
  <si>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</si>
  <si>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</si>
  <si>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</si>
  <si>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</si>
  <si>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</si>
  <si>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</si>
  <si>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</si>
  <si>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</si>
  <si>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</si>
  <si>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</si>
  <si>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</si>
  <si>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</si>
  <si>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</si>
  <si>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</si>
  <si>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</si>
  <si>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</si>
  <si>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</si>
  <si>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</si>
  <si>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</si>
  <si>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</si>
  <si>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</si>
  <si>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</si>
  <si>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</si>
  <si>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</si>
  <si>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</si>
  <si>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</si>
  <si>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</si>
  <si>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</si>
  <si>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</si>
  <si>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</si>
  <si>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</si>
  <si>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</si>
  <si>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</si>
  <si>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</si>
  <si>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</si>
  <si>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</si>
  <si>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</si>
  <si>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</si>
  <si>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</si>
  <si>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</si>
  <si>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</si>
  <si>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</si>
  <si>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</si>
  <si>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</si>
  <si>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</si>
  <si>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</si>
  <si>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</si>
  <si>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</si>
  <si>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</si>
  <si>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</si>
  <si>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</si>
  <si>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</si>
  <si>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</si>
  <si>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</si>
  <si>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</si>
  <si>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</si>
  <si>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</si>
  <si>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</si>
  <si>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</si>
  <si>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</si>
  <si>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</si>
  <si>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</si>
  <si>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</si>
  <si>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</si>
  <si>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</si>
  <si>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</si>
  <si>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</si>
  <si>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</si>
  <si>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</si>
  <si>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</si>
  <si>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</si>
  <si>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</si>
  <si>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</si>
  <si>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</si>
  <si>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</si>
  <si>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</si>
  <si>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</si>
  <si>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</si>
  <si>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</si>
  <si>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</si>
  <si>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</si>
  <si>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</si>
  <si>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</si>
  <si>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</si>
  <si>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</si>
  <si>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</si>
  <si>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</si>
  <si>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</si>
  <si>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</si>
  <si>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</si>
  <si>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</si>
  <si>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</si>
  <si>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</si>
  <si>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</si>
  <si>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</si>
  <si>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</si>
  <si>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</si>
  <si>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</si>
  <si>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</si>
  <si>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</si>
  <si>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</si>
  <si>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</si>
  <si>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</si>
  <si>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</si>
  <si>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</si>
  <si>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</si>
  <si>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</si>
  <si>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</si>
  <si>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</si>
  <si>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</si>
  <si>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</si>
  <si>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</si>
  <si>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</si>
  <si>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</si>
  <si>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</si>
  <si>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</si>
  <si>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</si>
  <si>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</si>
  <si>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</si>
  <si>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</si>
  <si>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</si>
  <si>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</si>
  <si>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</si>
  <si>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</si>
  <si>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</si>
  <si>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</si>
  <si>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</si>
  <si>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</si>
  <si>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</si>
  <si>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</si>
  <si>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</si>
  <si>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</si>
  <si>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</si>
  <si>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</si>
  <si>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</si>
  <si>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</si>
  <si>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</si>
  <si>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</si>
  <si>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</si>
  <si>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</si>
  <si>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</si>
  <si>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</si>
  <si>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</si>
  <si>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</si>
  <si>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</si>
  <si>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</si>
  <si>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</si>
  <si>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</si>
  <si>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</si>
  <si>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</si>
  <si>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</si>
  <si>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</si>
  <si>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</si>
  <si>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</si>
  <si>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</si>
  <si>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</si>
  <si>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</si>
  <si>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</si>
  <si>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</si>
  <si>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</si>
  <si>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</si>
  <si>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</si>
  <si>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</si>
  <si>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</si>
  <si>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</si>
  <si>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</si>
  <si>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</si>
  <si>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</si>
  <si>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</si>
  <si>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</si>
  <si>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</si>
  <si>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</si>
  <si>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</si>
  <si>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</si>
  <si>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</si>
  <si>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</si>
  <si>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</si>
  <si>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</si>
  <si>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</si>
  <si>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</si>
  <si>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</si>
  <si>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</si>
  <si>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</si>
  <si>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</si>
  <si>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</si>
  <si>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</si>
  <si>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</si>
  <si>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</si>
  <si>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</si>
  <si>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</si>
  <si>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</si>
  <si>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</si>
  <si>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</si>
  <si>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</si>
  <si>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</si>
  <si>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</si>
  <si>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</si>
  <si>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</si>
  <si>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</si>
  <si>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</si>
  <si>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</si>
  <si>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</si>
  <si>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</si>
  <si>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</si>
  <si>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</si>
  <si>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</si>
  <si>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</si>
  <si>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</si>
  <si>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</si>
  <si>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</si>
  <si>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</si>
  <si>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</si>
  <si>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</si>
  <si>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</si>
  <si>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</si>
  <si>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</si>
  <si>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</si>
  <si>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</si>
  <si>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</si>
  <si>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</si>
  <si>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</si>
  <si>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</si>
  <si>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</si>
  <si>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</si>
  <si>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</si>
  <si>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</si>
  <si>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</si>
  <si>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</si>
  <si>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</si>
  <si>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</si>
  <si>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</si>
  <si>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</si>
  <si>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</si>
  <si>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</si>
  <si>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</si>
  <si>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</si>
  <si>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</si>
  <si>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</si>
  <si>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</si>
  <si>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</si>
  <si>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</si>
  <si>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</si>
  <si>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</si>
  <si>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</si>
  <si>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</si>
  <si>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</si>
  <si>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</si>
  <si>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</si>
  <si>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</si>
  <si>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</si>
  <si>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</si>
  <si>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</si>
  <si>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</si>
  <si>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</si>
  <si>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</si>
  <si>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</si>
  <si>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</si>
  <si>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</si>
  <si>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</si>
  <si>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</si>
  <si>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</si>
  <si>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</si>
  <si>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</si>
  <si>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</si>
  <si>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</si>
  <si>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</si>
  <si>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</si>
  <si>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</si>
  <si>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</si>
  <si>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</si>
  <si>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</si>
  <si>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</si>
  <si>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</si>
  <si>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</si>
  <si>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</si>
  <si>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</si>
  <si>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</si>
  <si>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</si>
  <si>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</si>
  <si>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</si>
  <si>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</si>
  <si>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</si>
  <si>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</si>
  <si>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</si>
  <si>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</si>
  <si>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</si>
  <si>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</si>
  <si>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</si>
  <si>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</si>
  <si>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</si>
  <si>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</si>
  <si>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</si>
  <si>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</si>
  <si>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</si>
  <si>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</si>
  <si>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</si>
  <si>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</si>
  <si>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</si>
  <si>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</si>
  <si>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</si>
  <si>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</si>
  <si>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</si>
  <si>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</si>
  <si>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</si>
  <si>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</si>
  <si>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</si>
  <si>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</si>
  <si>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</si>
  <si>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</si>
  <si>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</si>
  <si>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</si>
  <si>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</si>
  <si>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</si>
  <si>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</si>
  <si>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</si>
  <si>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</si>
  <si>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</si>
  <si>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</si>
  <si>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</si>
  <si>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</si>
  <si>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</si>
  <si>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</si>
  <si>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</si>
  <si>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</si>
  <si>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</si>
  <si>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</si>
  <si>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</si>
  <si>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</si>
  <si>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</si>
  <si>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</si>
  <si>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</si>
  <si>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</si>
  <si>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</si>
  <si>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</si>
  <si>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</si>
  <si>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</si>
  <si>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</si>
  <si>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</si>
  <si>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</si>
  <si>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</si>
  <si>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</si>
  <si>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</si>
  <si>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</si>
  <si>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</si>
  <si>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</si>
  <si>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</si>
  <si>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</si>
  <si>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</si>
  <si>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</si>
  <si>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</si>
  <si>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</si>
  <si>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</si>
  <si>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</si>
  <si>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</si>
  <si>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</si>
  <si>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</si>
  <si>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</si>
  <si>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</si>
  <si>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</si>
  <si>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</si>
  <si>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</si>
  <si>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</si>
  <si>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</si>
  <si>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</si>
  <si>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</si>
  <si>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</si>
  <si>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</si>
  <si>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</si>
  <si>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</si>
  <si>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</si>
  <si>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</si>
  <si>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</si>
  <si>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</si>
  <si>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</si>
  <si>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</si>
  <si>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</si>
  <si>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</si>
  <si>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</si>
  <si>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</si>
  <si>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</si>
  <si>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</si>
  <si>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</si>
  <si>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</si>
  <si>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</si>
  <si>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</si>
  <si>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</si>
  <si>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</si>
  <si>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</si>
  <si>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</si>
  <si>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</si>
  <si>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</si>
  <si>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</si>
  <si>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</si>
  <si>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</si>
  <si>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</si>
  <si>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</si>
  <si>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</si>
  <si>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</si>
  <si>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</si>
  <si>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</si>
  <si>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</si>
  <si>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</si>
  <si>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</si>
  <si>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</si>
  <si>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</si>
  <si>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</si>
  <si>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</si>
  <si>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</si>
  <si>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</si>
  <si>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</si>
  <si>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</si>
  <si>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</si>
  <si>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</si>
  <si>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</si>
  <si>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</si>
  <si>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</si>
  <si>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</si>
  <si>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</si>
  <si>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</si>
  <si>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</si>
  <si>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</si>
  <si>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</si>
  <si>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</si>
  <si>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</si>
  <si>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</si>
  <si>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</si>
  <si>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</si>
  <si>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</si>
  <si>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</si>
  <si>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</si>
  <si>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</si>
  <si>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</si>
  <si>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</si>
  <si>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</si>
  <si>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</si>
  <si>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</si>
  <si>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</si>
  <si>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</si>
  <si>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</si>
  <si>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</si>
  <si>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</si>
  <si>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</si>
  <si>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</si>
  <si>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</si>
  <si>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</si>
  <si>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</si>
  <si>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</si>
  <si>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</si>
  <si>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</si>
  <si>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</si>
  <si>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</si>
  <si>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</si>
  <si>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</si>
  <si>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</si>
  <si>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</si>
  <si>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</si>
  <si>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</si>
  <si>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</si>
  <si>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</si>
  <si>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</si>
  <si>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</si>
  <si>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</si>
  <si>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</si>
  <si>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</si>
  <si>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</si>
  <si>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</si>
  <si>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</si>
  <si>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</si>
  <si>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</si>
  <si>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</si>
  <si>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</si>
  <si>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</si>
  <si>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</si>
  <si>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</si>
  <si>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</si>
  <si>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</si>
  <si>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</si>
  <si>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</si>
  <si>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</si>
  <si>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</si>
  <si>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</si>
  <si>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</si>
  <si>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</si>
  <si>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</si>
  <si>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</si>
  <si>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</si>
  <si>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</si>
  <si>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</si>
  <si>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</si>
  <si>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</si>
  <si>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</si>
  <si>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</si>
  <si>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</si>
  <si>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</si>
  <si>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</si>
  <si>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</si>
  <si>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</si>
  <si>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</si>
  <si>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</si>
  <si>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</si>
  <si>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</si>
  <si>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</si>
  <si>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</si>
  <si>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</si>
  <si>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</si>
  <si>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</si>
  <si>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</si>
  <si>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</si>
  <si>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</si>
  <si>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</si>
  <si>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</si>
  <si>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</si>
  <si>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</si>
  <si>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</si>
  <si>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</si>
  <si>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</si>
  <si>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</si>
  <si>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</si>
  <si>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</si>
  <si>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</si>
  <si>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</si>
  <si>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</si>
  <si>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</si>
  <si>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</si>
  <si>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</si>
  <si>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</si>
  <si>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</si>
  <si>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</si>
  <si>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</si>
  <si>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</si>
  <si>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</si>
  <si>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</si>
  <si>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</si>
  <si>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</si>
  <si>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</si>
  <si>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</si>
  <si>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</si>
  <si>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</si>
  <si>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</si>
  <si>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</si>
  <si>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</si>
  <si>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</si>
  <si>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</si>
  <si>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</si>
  <si>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</si>
  <si>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</si>
  <si>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</si>
  <si>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</si>
  <si>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</si>
  <si>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</si>
  <si>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</si>
  <si>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</si>
  <si>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</si>
  <si>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</si>
  <si>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</si>
  <si>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</si>
  <si>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</si>
  <si>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</si>
  <si>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</si>
  <si>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</si>
  <si>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</si>
  <si>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</si>
  <si>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</si>
  <si>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</si>
  <si>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</si>
  <si>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</si>
  <si>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</si>
  <si>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</si>
  <si>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</si>
  <si>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</si>
  <si>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</si>
  <si>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</si>
  <si>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</si>
  <si>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</si>
  <si>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</si>
  <si>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</si>
  <si>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</si>
  <si>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</si>
  <si>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</si>
  <si>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</si>
  <si>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</si>
  <si>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</si>
  <si>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</si>
  <si>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</si>
  <si>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</si>
  <si>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</si>
  <si>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</si>
  <si>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</si>
  <si>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</si>
  <si>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</si>
  <si>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</si>
  <si>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</si>
  <si>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</si>
  <si>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</si>
  <si>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</si>
  <si>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</si>
  <si>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</si>
  <si>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</si>
  <si>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</si>
  <si>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</si>
  <si>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</si>
  <si>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</si>
  <si>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</si>
  <si>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</si>
  <si>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</si>
  <si>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</si>
  <si>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</si>
  <si>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</si>
  <si>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</si>
  <si>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</si>
  <si>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</si>
  <si>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</si>
  <si>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</si>
  <si>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</si>
  <si>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</si>
  <si>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</si>
  <si>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</si>
  <si>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</si>
  <si>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</si>
  <si>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</si>
  <si>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</si>
  <si>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</si>
  <si>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</si>
  <si>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</si>
  <si>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</si>
  <si>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</si>
  <si>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</si>
  <si>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</si>
  <si>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</si>
  <si>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</si>
  <si>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</si>
  <si>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</si>
  <si>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</si>
  <si>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</si>
  <si>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</si>
  <si>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</si>
  <si>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</si>
  <si>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</si>
  <si>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</si>
  <si>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</si>
  <si>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</si>
  <si>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</si>
  <si>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</si>
  <si>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</si>
  <si>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</si>
  <si>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</si>
  <si>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</si>
  <si>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</si>
  <si>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</si>
  <si>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</si>
  <si>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</si>
  <si>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</si>
  <si>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</si>
  <si>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</si>
  <si>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</si>
  <si>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</si>
  <si>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</si>
  <si>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</si>
  <si>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</si>
  <si>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</si>
  <si>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</si>
  <si>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</si>
  <si>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</si>
  <si>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</si>
  <si>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</si>
  <si>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</si>
  <si>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</si>
  <si>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</si>
  <si>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</si>
  <si>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</si>
  <si>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</si>
  <si>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</si>
  <si>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</si>
  <si>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</si>
  <si>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</si>
  <si>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</si>
  <si>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</si>
  <si>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</si>
  <si>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</si>
  <si>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</si>
  <si>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</si>
  <si>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</si>
  <si>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</si>
  <si>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</si>
  <si>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</si>
  <si>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</si>
  <si>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</si>
  <si>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</si>
  <si>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</si>
  <si>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</si>
  <si>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</si>
  <si>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</si>
  <si>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</si>
  <si>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</si>
  <si>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</si>
  <si>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</si>
  <si>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</si>
  <si>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</si>
  <si>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</si>
  <si>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</si>
  <si>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</si>
  <si>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</si>
  <si>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</si>
  <si>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</si>
  <si>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</si>
  <si>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</si>
  <si>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</si>
  <si>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</si>
  <si>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</si>
  <si>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</si>
  <si>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</si>
  <si>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</si>
  <si>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</si>
  <si>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</si>
  <si>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</si>
  <si>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</si>
  <si>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</si>
  <si>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</si>
  <si>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</si>
  <si>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</si>
  <si>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</si>
  <si>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</si>
  <si>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</si>
  <si>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</si>
  <si>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</si>
  <si>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</si>
  <si>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</si>
  <si>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</si>
  <si>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</si>
  <si>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</si>
  <si>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</si>
  <si>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</si>
  <si>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</si>
  <si>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</si>
  <si>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</si>
  <si>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</si>
  <si>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</si>
  <si>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</si>
  <si>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</si>
  <si>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</si>
  <si>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</si>
  <si>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</si>
  <si>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</si>
  <si>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</si>
  <si>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</si>
  <si>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</si>
  <si>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</si>
  <si>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</si>
  <si>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</si>
  <si>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</si>
  <si>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</si>
  <si>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</si>
  <si>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</si>
  <si>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</si>
  <si>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</si>
  <si>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</si>
  <si>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</si>
  <si>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</si>
  <si>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</si>
  <si>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</si>
  <si>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</si>
  <si>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</si>
  <si>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</si>
  <si>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</si>
  <si>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</si>
  <si>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</si>
  <si>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</si>
  <si>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</si>
  <si>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</si>
  <si>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</si>
  <si>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</si>
  <si>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</si>
  <si>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</si>
  <si>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</si>
  <si>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</si>
  <si>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</si>
  <si>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</si>
  <si>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</si>
  <si>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</si>
  <si>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</si>
  <si>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</si>
  <si>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</si>
  <si>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</si>
  <si>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</si>
  <si>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</si>
  <si>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</si>
  <si>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</si>
  <si>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</si>
  <si>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</si>
  <si>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</si>
  <si>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</si>
  <si>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</si>
  <si>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</si>
  <si>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</si>
  <si>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</si>
  <si>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</si>
  <si>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</si>
  <si>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</si>
  <si>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</si>
  <si>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</si>
  <si>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</si>
  <si>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</si>
  <si>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</si>
  <si>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</si>
  <si>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</si>
  <si>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</si>
  <si>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</si>
  <si>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</si>
  <si>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</si>
  <si>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</si>
  <si>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</si>
  <si>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</si>
  <si>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</si>
  <si>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</si>
  <si>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</si>
  <si>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</si>
  <si>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</si>
  <si>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</si>
  <si>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</si>
  <si>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</si>
  <si>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</si>
  <si>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</si>
  <si>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</si>
  <si>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</si>
  <si>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</si>
  <si>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</si>
  <si>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</si>
  <si>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</si>
  <si>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</si>
  <si>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</si>
  <si>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</si>
  <si>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</si>
  <si>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</si>
  <si>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</si>
  <si>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</si>
  <si>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</si>
  <si>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</si>
  <si>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</si>
  <si>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</si>
  <si>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</si>
  <si>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</si>
  <si>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</si>
  <si>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</si>
  <si>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</si>
  <si>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</si>
  <si>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</si>
  <si>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</si>
  <si>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</si>
  <si>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</si>
  <si>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</si>
  <si>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</si>
  <si>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</si>
  <si>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</si>
  <si>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</si>
  <si>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</si>
  <si>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</si>
  <si>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</si>
  <si>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</si>
  <si>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</si>
  <si>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</si>
  <si>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</si>
  <si>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</si>
  <si>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</si>
  <si>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</si>
  <si>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</si>
  <si>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</si>
  <si>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</si>
  <si>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</si>
  <si>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</si>
  <si>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</si>
  <si>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</si>
  <si>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</si>
  <si>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</si>
  <si>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</si>
  <si>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</si>
  <si>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</si>
  <si>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</si>
  <si>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</si>
  <si>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</si>
  <si>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</si>
  <si>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</si>
  <si>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</si>
  <si>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</si>
  <si>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</si>
  <si>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</si>
  <si>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</si>
  <si>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</si>
  <si>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</si>
  <si>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</si>
  <si>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</si>
  <si>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</si>
  <si>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</si>
  <si>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</si>
  <si>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</si>
  <si>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</si>
  <si>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</si>
  <si>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</si>
  <si>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</si>
  <si>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</si>
  <si>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</si>
  <si>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</si>
  <si>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</si>
  <si>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</si>
  <si>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</si>
  <si>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</si>
  <si>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</si>
  <si>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</si>
  <si>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</si>
  <si>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</si>
  <si>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</si>
  <si>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</si>
  <si>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</si>
  <si>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</si>
  <si>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</si>
  <si>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</si>
  <si>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</si>
  <si>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</si>
  <si>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</si>
  <si>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</si>
  <si>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</si>
  <si>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</si>
  <si>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</si>
  <si>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</si>
  <si>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</si>
  <si>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</si>
  <si>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</si>
  <si>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</si>
  <si>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</si>
  <si>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</si>
  <si>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</si>
  <si>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</si>
  <si>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</si>
  <si>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</si>
  <si>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</si>
  <si>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</si>
  <si>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</si>
  <si>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</si>
  <si>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</si>
  <si>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</si>
  <si>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</si>
  <si>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</si>
  <si>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</si>
  <si>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</si>
  <si>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</si>
  <si>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</si>
  <si>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</si>
  <si>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</si>
  <si>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</si>
  <si>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</si>
  <si>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</si>
  <si>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</si>
  <si>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</si>
  <si>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</si>
  <si>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</si>
  <si>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</si>
  <si>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</si>
  <si>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</si>
  <si>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</si>
  <si>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</si>
  <si>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</si>
  <si>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</si>
  <si>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</si>
  <si>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</si>
  <si>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</si>
  <si>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</si>
  <si>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</si>
  <si>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</si>
  <si>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</si>
  <si>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</si>
  <si>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</si>
  <si>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</si>
  <si>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</si>
  <si>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</si>
  <si>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</si>
  <si>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</si>
  <si>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</si>
  <si>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</si>
  <si>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</si>
  <si>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</si>
  <si>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</si>
  <si>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</si>
  <si>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</si>
  <si>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</si>
  <si>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</si>
  <si>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</si>
  <si>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</si>
  <si>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</si>
  <si>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</si>
  <si>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</si>
  <si>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</si>
  <si>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</si>
  <si>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</si>
  <si>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</si>
  <si>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</si>
  <si>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</si>
  <si>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</si>
  <si>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</si>
  <si>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</si>
  <si>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</si>
  <si>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</si>
  <si>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</si>
  <si>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</si>
  <si>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</si>
  <si>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</si>
  <si>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</si>
  <si>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</si>
  <si>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</si>
  <si>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</si>
  <si>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</si>
  <si>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</si>
  <si>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</si>
  <si>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</si>
  <si>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</si>
  <si>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</si>
  <si>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</si>
  <si>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</si>
  <si>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</si>
  <si>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</si>
  <si>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</si>
  <si>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</si>
  <si>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</si>
  <si>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</si>
  <si>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</si>
  <si>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</si>
  <si>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</si>
  <si>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</si>
  <si>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</si>
  <si>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</si>
  <si>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</si>
  <si>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</si>
  <si>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</si>
  <si>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</si>
  <si>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</si>
  <si>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</si>
  <si>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</si>
  <si>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</si>
  <si>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</si>
  <si>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</si>
  <si>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</si>
  <si>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</si>
  <si>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</si>
  <si>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</si>
  <si>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</si>
  <si>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</si>
  <si>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</si>
  <si>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</si>
  <si>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</si>
  <si>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</si>
  <si>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</si>
  <si>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</si>
  <si>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</si>
  <si>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</si>
  <si>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</si>
  <si>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</si>
  <si>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</si>
  <si>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</si>
  <si>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</si>
  <si>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</si>
  <si>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</si>
  <si>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</si>
  <si>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</si>
  <si>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</si>
  <si>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</si>
  <si>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</si>
  <si>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</si>
  <si>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</si>
  <si>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</si>
  <si>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</si>
  <si>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</si>
  <si>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</si>
  <si>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</si>
  <si>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</si>
  <si>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</si>
  <si>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</si>
  <si>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</si>
  <si>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</si>
  <si>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</si>
  <si>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</si>
  <si>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</si>
  <si>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</si>
  <si>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</si>
  <si>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</si>
  <si>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</si>
  <si>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</si>
  <si>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</si>
  <si>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</si>
  <si>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</si>
  <si>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</si>
  <si>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</si>
  <si>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</si>
  <si>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</si>
  <si>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</si>
  <si>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</si>
  <si>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</si>
  <si>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</si>
  <si>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</si>
  <si>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</si>
  <si>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</si>
  <si>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</si>
  <si>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</si>
  <si>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</si>
  <si>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</si>
  <si>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</si>
  <si>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</si>
  <si>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</si>
  <si>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</si>
  <si>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</si>
  <si>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</si>
  <si>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</si>
  <si>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</si>
  <si>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</si>
  <si>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</si>
  <si>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</si>
  <si>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</si>
  <si>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</si>
  <si>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</si>
  <si>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</si>
  <si>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</si>
  <si>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</si>
  <si>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</si>
  <si>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</si>
  <si>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</si>
  <si>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</si>
  <si>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</si>
  <si>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</si>
  <si>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</si>
  <si>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</si>
  <si>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</si>
  <si>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</si>
  <si>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</si>
  <si>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</si>
  <si>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</si>
  <si>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</si>
  <si>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</si>
  <si>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</si>
  <si>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</si>
  <si>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</si>
  <si>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</si>
  <si>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</si>
  <si>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</si>
  <si>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</si>
  <si>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</si>
  <si>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</si>
  <si>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</si>
  <si>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</si>
  <si>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</si>
  <si>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</si>
  <si>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</si>
  <si>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</si>
  <si>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</si>
  <si>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</si>
  <si>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</si>
  <si>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</si>
  <si>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</si>
  <si>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</si>
  <si>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</si>
  <si>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</si>
  <si>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</si>
  <si>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</si>
  <si>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</si>
  <si>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</si>
  <si>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</si>
  <si>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</si>
  <si>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</si>
  <si>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</si>
  <si>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</si>
  <si>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</si>
  <si>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</si>
  <si>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</si>
  <si>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</si>
  <si>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</si>
  <si>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</si>
  <si>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</si>
  <si>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</si>
  <si>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</si>
  <si>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</si>
  <si>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</si>
  <si>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</si>
  <si>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</si>
  <si>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</si>
  <si>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</si>
  <si>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</si>
  <si>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</si>
  <si>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</si>
  <si>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</si>
  <si>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</si>
  <si>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</si>
  <si>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</si>
  <si>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</si>
  <si>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</si>
  <si>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</si>
  <si>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</si>
  <si>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</si>
  <si>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</si>
  <si>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</si>
  <si>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</si>
  <si>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</si>
  <si>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</si>
  <si>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</si>
  <si>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</si>
  <si>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</si>
  <si>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</si>
  <si>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</si>
  <si>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</si>
  <si>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</si>
  <si>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</si>
  <si>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</si>
  <si>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</si>
  <si>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</si>
  <si>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</si>
  <si>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</si>
  <si>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</si>
  <si>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</si>
  <si>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</si>
  <si>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</si>
  <si>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</si>
  <si>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</si>
  <si>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</si>
  <si>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</si>
  <si>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</si>
  <si>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</si>
  <si>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</si>
  <si>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</si>
  <si>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</si>
  <si>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</si>
  <si>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</si>
  <si>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</si>
  <si>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</si>
  <si>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</si>
  <si>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</si>
  <si>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</si>
  <si>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</si>
  <si>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</si>
  <si>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</si>
  <si>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</si>
  <si>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</si>
  <si>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</si>
  <si>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</si>
  <si>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</si>
  <si>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</si>
  <si>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</si>
  <si>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</si>
  <si>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</si>
  <si>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</si>
  <si>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</si>
  <si>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</si>
  <si>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</si>
  <si>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</si>
  <si>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</si>
  <si>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</si>
  <si>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</si>
  <si>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</si>
  <si>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</si>
  <si>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</si>
  <si>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</si>
  <si>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</si>
  <si>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</si>
  <si>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</si>
  <si>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</si>
  <si>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</si>
  <si>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</si>
  <si>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</si>
  <si>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</si>
  <si>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</si>
  <si>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</si>
  <si>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</si>
  <si>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</si>
  <si>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</si>
  <si>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</si>
  <si>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</si>
  <si>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</si>
  <si>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</si>
  <si>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</si>
  <si>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</si>
  <si>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</si>
  <si>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</si>
  <si>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</si>
  <si>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</si>
  <si>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</si>
  <si>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</si>
  <si>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</si>
  <si>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</si>
  <si>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</si>
  <si>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</si>
  <si>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</si>
  <si>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</si>
  <si>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</si>
  <si>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</si>
  <si>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</si>
  <si>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</si>
  <si>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</si>
  <si>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</si>
  <si>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</si>
  <si>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</si>
  <si>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</si>
  <si>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</si>
  <si>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</si>
  <si>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</si>
  <si>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</si>
  <si>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</si>
  <si>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</si>
  <si>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</si>
  <si>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</si>
  <si>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</si>
  <si>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</si>
  <si>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</si>
  <si>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</si>
  <si>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</si>
  <si>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</si>
  <si>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</si>
  <si>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</si>
  <si>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</si>
  <si>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</si>
  <si>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</si>
  <si>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</si>
  <si>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</si>
  <si>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</si>
  <si>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</si>
  <si>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</si>
  <si>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</si>
  <si>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</si>
  <si>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</si>
  <si>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</si>
  <si>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</si>
  <si>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</si>
  <si>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</si>
  <si>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</si>
  <si>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</si>
  <si>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</si>
  <si>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</si>
  <si>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</si>
  <si>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</si>
  <si>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</si>
  <si>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</si>
  <si>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</si>
  <si>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</si>
  <si>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</si>
  <si>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</si>
  <si>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</si>
  <si>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</si>
  <si>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</si>
  <si>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</si>
  <si>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</si>
  <si>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</si>
  <si>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</si>
  <si>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</si>
  <si>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</si>
  <si>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</si>
  <si>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</si>
  <si>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</si>
  <si>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</si>
  <si>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</si>
  <si>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</si>
  <si>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</si>
  <si>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</si>
  <si>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</si>
  <si>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</si>
  <si>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</si>
  <si>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</si>
  <si>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</si>
  <si>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</si>
  <si>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</si>
  <si>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</si>
  <si>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</si>
  <si>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</si>
  <si>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</si>
  <si>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</si>
  <si>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</si>
  <si>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</si>
  <si>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</si>
  <si>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</si>
  <si>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</si>
  <si>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</si>
  <si>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</si>
  <si>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</si>
  <si>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</si>
  <si>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</si>
  <si>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</si>
  <si>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</si>
  <si>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</si>
  <si>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</si>
  <si>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</si>
  <si>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</si>
  <si>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</si>
  <si>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</si>
  <si>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</si>
  <si>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</si>
  <si>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</si>
  <si>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</si>
  <si>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</si>
  <si>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</si>
  <si>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</si>
  <si>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</si>
  <si>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</si>
  <si>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</si>
  <si>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</si>
  <si>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</si>
  <si>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</si>
  <si>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</si>
  <si>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</si>
  <si>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</si>
  <si>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</si>
  <si>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</si>
  <si>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</si>
  <si>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</si>
  <si>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</si>
  <si>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</si>
  <si>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</si>
  <si>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</si>
  <si>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</si>
  <si>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</si>
  <si>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</si>
  <si>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</si>
  <si>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</si>
  <si>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</si>
  <si>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</si>
  <si>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</si>
  <si>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</si>
  <si>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</si>
  <si>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</si>
  <si>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</si>
  <si>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</si>
  <si>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</si>
  <si>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</si>
  <si>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</si>
  <si>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</si>
  <si>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</si>
  <si>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</si>
  <si>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</si>
  <si>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</si>
  <si>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</si>
  <si>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</si>
  <si>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</si>
  <si>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</si>
  <si>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</si>
  <si>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</si>
  <si>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</si>
  <si>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</si>
  <si>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</si>
  <si>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</si>
  <si>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</si>
  <si>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</si>
  <si>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</si>
  <si>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</si>
  <si>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</si>
  <si>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</si>
  <si>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</si>
  <si>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</si>
  <si>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</si>
  <si>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</si>
  <si>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</si>
  <si>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</si>
  <si>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</si>
  <si>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</si>
  <si>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</si>
  <si>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</si>
  <si>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</si>
  <si>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</si>
  <si>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</si>
  <si>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</si>
  <si>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</si>
  <si>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</si>
  <si>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</si>
  <si>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</si>
  <si>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</si>
  <si>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</si>
  <si>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</si>
  <si>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</si>
  <si>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</si>
  <si>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</si>
  <si>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</si>
  <si>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</si>
  <si>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</si>
  <si>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</si>
  <si>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</si>
  <si>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</si>
  <si>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</si>
  <si>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</si>
  <si>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</si>
  <si>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</si>
  <si>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</si>
  <si>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</si>
  <si>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</si>
  <si>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</si>
  <si>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</si>
  <si>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</si>
  <si>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</si>
  <si>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</si>
  <si>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</si>
  <si>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</si>
  <si>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</si>
  <si>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</si>
  <si>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</si>
  <si>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</si>
  <si>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</si>
  <si>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</si>
  <si>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</si>
  <si>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</si>
  <si>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</si>
  <si>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</si>
  <si>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</si>
  <si>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</si>
  <si>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</si>
  <si>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</si>
  <si>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</si>
  <si>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</si>
  <si>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</si>
  <si>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</si>
  <si>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</si>
  <si>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</si>
  <si>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</si>
  <si>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</si>
  <si>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</si>
  <si>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</si>
  <si>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</si>
  <si>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</si>
  <si>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</si>
  <si>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</si>
  <si>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</si>
  <si>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</si>
  <si>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</si>
  <si>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</si>
  <si>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</si>
  <si>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</si>
  <si>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</si>
  <si>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</si>
  <si>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</si>
  <si>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</si>
  <si>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</si>
  <si>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</si>
  <si>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</si>
  <si>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</si>
  <si>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</si>
  <si>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</si>
  <si>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</si>
  <si>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</si>
  <si>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</si>
  <si>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</si>
  <si>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</si>
  <si>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</si>
  <si>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</si>
  <si>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</si>
  <si>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</si>
  <si>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</si>
  <si>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</si>
  <si>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</si>
  <si>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</si>
  <si>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</si>
  <si>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</si>
  <si>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</si>
  <si>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</si>
  <si>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</si>
  <si>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</si>
  <si>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</si>
  <si>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</si>
  <si>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</si>
  <si>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</si>
  <si>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</si>
  <si>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</si>
  <si>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</si>
  <si>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</si>
  <si>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</si>
  <si>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</si>
  <si>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</si>
  <si>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</si>
  <si>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</si>
  <si>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</si>
  <si>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</si>
  <si>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</si>
  <si>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</si>
  <si>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</si>
  <si>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</si>
  <si>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</si>
  <si>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</si>
  <si>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</si>
  <si>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</si>
  <si>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</si>
  <si>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</si>
  <si>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</si>
  <si>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</si>
  <si>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</si>
  <si>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</si>
  <si>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</si>
  <si>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</si>
  <si>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</si>
  <si>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</si>
  <si>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</si>
  <si>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</si>
  <si>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</si>
  <si>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</si>
  <si>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</si>
  <si>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</si>
  <si>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</si>
  <si>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</si>
  <si>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</si>
  <si>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</si>
  <si>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</si>
  <si>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</si>
  <si>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</si>
  <si>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</si>
  <si>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</si>
  <si>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</si>
  <si>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</si>
  <si>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</si>
  <si>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</si>
  <si>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</si>
  <si>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</si>
  <si>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</si>
  <si>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</si>
  <si>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</si>
  <si>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</si>
  <si>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</si>
  <si>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</si>
  <si>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</si>
  <si>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</si>
  <si>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</si>
  <si>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</si>
  <si>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</si>
  <si>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</si>
  <si>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</si>
  <si>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</si>
  <si>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</si>
  <si>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</si>
  <si>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</si>
  <si>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</si>
  <si>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</si>
  <si>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</si>
  <si>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</si>
  <si>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</si>
  <si>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</si>
  <si>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</si>
  <si>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</si>
  <si>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</si>
  <si>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</si>
  <si>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</si>
  <si>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</si>
  <si>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</si>
  <si>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</si>
  <si>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</si>
  <si>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</si>
  <si>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</si>
  <si>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</si>
  <si>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</si>
  <si>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</si>
  <si>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</si>
  <si>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</si>
  <si>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</si>
  <si>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</si>
  <si>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</si>
  <si>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</si>
  <si>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</si>
  <si>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</si>
  <si>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</si>
  <si>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</si>
  <si>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</si>
  <si>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</si>
  <si>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</si>
  <si>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</si>
  <si>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</si>
  <si>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</si>
  <si>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</si>
  <si>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</si>
  <si>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</si>
  <si>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</si>
  <si>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</si>
  <si>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</si>
  <si>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</si>
  <si>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</si>
  <si>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</si>
  <si>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</si>
  <si>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</si>
  <si>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</si>
  <si>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</si>
  <si>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</si>
  <si>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</si>
  <si>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</si>
  <si>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</si>
  <si>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</si>
  <si>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</si>
  <si>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</si>
  <si>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</si>
  <si>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</si>
  <si>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</si>
  <si>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</si>
  <si>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</si>
  <si>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</si>
  <si>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</si>
  <si>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</si>
  <si>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</si>
  <si>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</si>
  <si>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</si>
  <si>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</si>
  <si>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</si>
  <si>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</si>
  <si>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</si>
  <si>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</si>
  <si>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</si>
  <si>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</si>
  <si>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</si>
  <si>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</si>
  <si>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</si>
  <si>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</si>
  <si>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</si>
  <si>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</si>
  <si>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</si>
  <si>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</si>
  <si>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</si>
  <si>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</si>
  <si>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</si>
  <si>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</si>
  <si>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</si>
  <si>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</si>
  <si>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</si>
  <si>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</si>
  <si>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</si>
  <si>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</si>
  <si>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</si>
  <si>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</si>
  <si>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</si>
  <si>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</si>
  <si>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</si>
  <si>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</si>
  <si>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</si>
  <si>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</si>
  <si>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</si>
  <si>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</si>
  <si>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</si>
  <si>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</si>
  <si>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</si>
  <si>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</si>
  <si>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</si>
  <si>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</si>
  <si>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</si>
  <si>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</si>
  <si>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</si>
  <si>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</si>
  <si>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</si>
  <si>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</si>
  <si>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</si>
  <si>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</si>
  <si>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</si>
  <si>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</si>
  <si>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</si>
  <si>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</si>
  <si>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</si>
  <si>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</si>
  <si>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</si>
  <si>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</si>
  <si>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</si>
  <si>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</si>
  <si>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</si>
  <si>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</si>
  <si>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</si>
  <si>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</si>
  <si>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</si>
  <si>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</si>
  <si>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</si>
  <si>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</si>
  <si>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</si>
  <si>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</si>
  <si>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</si>
  <si>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</si>
  <si>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</si>
  <si>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</si>
  <si>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</si>
  <si>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</si>
  <si>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</si>
  <si>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</si>
  <si>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</si>
  <si>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</si>
  <si>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</si>
  <si>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</si>
  <si>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</si>
  <si>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</si>
  <si>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</si>
  <si>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</si>
  <si>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</si>
  <si>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</si>
  <si>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</si>
  <si>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</si>
  <si>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</si>
  <si>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</si>
  <si>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</si>
  <si>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</si>
  <si>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</si>
  <si>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</si>
  <si>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</si>
  <si>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</si>
  <si>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</si>
  <si>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</si>
  <si>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</si>
  <si>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</si>
  <si>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</si>
  <si>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</si>
  <si>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</si>
  <si>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</si>
  <si>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</si>
  <si>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</si>
  <si>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</si>
  <si>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</si>
  <si>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</si>
  <si>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</si>
  <si>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</si>
  <si>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</si>
  <si>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</si>
  <si>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</si>
  <si>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</si>
  <si>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</si>
  <si>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</si>
  <si>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</si>
  <si>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</si>
  <si>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</si>
  <si>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</si>
  <si>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</si>
  <si>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</si>
  <si>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</si>
  <si>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</si>
  <si>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</si>
  <si>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</si>
  <si>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</si>
  <si>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</si>
  <si>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</si>
  <si>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</si>
  <si>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</si>
  <si>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</si>
  <si>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</si>
  <si>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</si>
  <si>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</si>
  <si>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</si>
  <si>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</si>
  <si>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</si>
  <si>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</si>
  <si>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</si>
  <si>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</si>
  <si>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</si>
  <si>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</si>
  <si>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</si>
  <si>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</si>
  <si>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</si>
  <si>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</si>
  <si>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</si>
  <si>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</si>
  <si>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</si>
  <si>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</si>
  <si>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</si>
  <si>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</si>
  <si>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</si>
  <si>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</si>
  <si>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</si>
  <si>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</si>
  <si>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</si>
  <si>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</si>
  <si>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</si>
  <si>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</si>
  <si>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</si>
  <si>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</si>
  <si>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</si>
  <si>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</si>
  <si>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</si>
  <si>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</si>
  <si>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</si>
  <si>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</si>
  <si>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</si>
  <si>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</si>
  <si>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</si>
  <si>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</si>
  <si>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</si>
  <si>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</si>
  <si>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</si>
  <si>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</si>
  <si>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</si>
  <si>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</si>
  <si>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</si>
  <si>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</si>
  <si>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</si>
  <si>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</si>
  <si>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</si>
  <si>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</si>
  <si>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</si>
  <si>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</si>
  <si>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</si>
  <si>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</si>
  <si>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</si>
  <si>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</si>
  <si>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</si>
  <si>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</si>
  <si>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</si>
  <si>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</si>
  <si>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</si>
  <si>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</si>
  <si>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</si>
  <si>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</si>
  <si>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</si>
  <si>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</si>
  <si>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</si>
  <si>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</si>
  <si>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</si>
  <si>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</si>
  <si>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</si>
  <si>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</si>
  <si>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</si>
  <si>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</si>
  <si>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</si>
  <si>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</si>
  <si>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</si>
  <si>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</si>
  <si>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</si>
  <si>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</si>
  <si>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</si>
  <si>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</si>
  <si>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</si>
  <si>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</si>
  <si>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</si>
  <si>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</si>
  <si>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</si>
  <si>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</si>
  <si>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</si>
  <si>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</si>
  <si>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</si>
  <si>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</si>
  <si>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</si>
  <si>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</si>
  <si>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</si>
  <si>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</si>
  <si>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</si>
  <si>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</si>
  <si>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</si>
  <si>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</si>
  <si>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</si>
  <si>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</si>
  <si>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</si>
  <si>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</si>
  <si>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</si>
  <si>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</si>
  <si>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</si>
  <si>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</si>
  <si>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</si>
  <si>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</si>
  <si>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</si>
  <si>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</si>
  <si>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</si>
  <si>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</si>
  <si>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</si>
  <si>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</si>
  <si>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</si>
  <si>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</si>
  <si>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</si>
  <si>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</si>
  <si>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</si>
  <si>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</si>
  <si>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</si>
  <si>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</si>
  <si>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</si>
  <si>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</si>
  <si>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</si>
  <si>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</si>
  <si>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</si>
  <si>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</si>
  <si>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</si>
  <si>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</si>
  <si>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</si>
  <si>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</si>
  <si>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</si>
  <si>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</si>
  <si>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</si>
  <si>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</si>
  <si>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</si>
  <si>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</si>
  <si>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</si>
  <si>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</si>
  <si>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</si>
  <si>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</si>
  <si>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</si>
  <si>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</si>
  <si>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</si>
  <si>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</si>
  <si>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</si>
  <si>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</si>
  <si>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</si>
  <si>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</si>
  <si>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</si>
  <si>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</si>
  <si>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</si>
  <si>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</si>
  <si>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</si>
  <si>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</si>
  <si>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</si>
  <si>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</si>
  <si>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</si>
  <si>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</si>
  <si>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</si>
  <si>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</si>
  <si>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</si>
  <si>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</si>
  <si>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</si>
  <si>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</si>
  <si>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</si>
  <si>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</si>
  <si>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</si>
  <si>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</si>
  <si>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</si>
  <si>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</si>
  <si>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</si>
  <si>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</si>
  <si>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</si>
  <si>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</si>
  <si>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</si>
  <si>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</si>
  <si>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</si>
  <si>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</si>
  <si>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</si>
  <si>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</si>
  <si>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</si>
  <si>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</si>
  <si>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</si>
  <si>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</si>
  <si>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</si>
  <si>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</si>
  <si>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</si>
  <si>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</si>
  <si>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</si>
  <si>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</si>
  <si>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</si>
  <si>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</si>
  <si>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</si>
  <si>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</si>
  <si>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</si>
  <si>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</si>
  <si>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</si>
  <si>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</si>
  <si>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</si>
  <si>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</si>
  <si>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</si>
  <si>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</si>
  <si>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</si>
  <si>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</si>
  <si>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</si>
  <si>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</si>
  <si>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</si>
  <si>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</si>
  <si>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</si>
  <si>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</si>
  <si>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</si>
  <si>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</si>
  <si>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</si>
  <si>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</si>
  <si>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</si>
  <si>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</si>
  <si>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</si>
  <si>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</si>
  <si>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</si>
  <si>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</si>
  <si>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</si>
  <si>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</si>
  <si>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</si>
  <si>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</si>
  <si>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</si>
  <si>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</si>
  <si>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</si>
  <si>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</si>
  <si>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</si>
  <si>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</si>
  <si>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</si>
  <si>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</si>
  <si>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</si>
  <si>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</si>
  <si>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</si>
  <si>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</si>
  <si>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</si>
  <si>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</si>
  <si>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</si>
  <si>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</si>
  <si>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</si>
  <si>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</si>
  <si>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</si>
  <si>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</si>
  <si>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</si>
  <si>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</si>
  <si>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</si>
  <si>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</si>
  <si>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</si>
  <si>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</si>
  <si>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</si>
  <si>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</si>
  <si>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</si>
  <si>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</si>
  <si>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</si>
  <si>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</si>
  <si>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</si>
  <si>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</si>
  <si>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</si>
  <si>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</si>
  <si>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</si>
  <si>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</si>
  <si>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</si>
  <si>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</si>
  <si>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</si>
  <si>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</si>
  <si>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</si>
  <si>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</si>
  <si>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</si>
  <si>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</si>
  <si>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</si>
  <si>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</si>
  <si>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</si>
  <si>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</si>
  <si>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</si>
  <si>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</si>
  <si>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</si>
  <si>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</si>
  <si>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</si>
  <si>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</si>
  <si>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</si>
  <si>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</si>
  <si>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</si>
  <si>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</si>
  <si>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</si>
  <si>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</si>
  <si>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</si>
  <si>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</si>
  <si>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</si>
  <si>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</si>
  <si>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</si>
  <si>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</si>
  <si>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</si>
  <si>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</si>
  <si>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</si>
  <si>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</si>
  <si>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</si>
  <si>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</si>
  <si>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</si>
  <si>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</si>
  <si>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</si>
  <si>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</si>
  <si>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</si>
  <si>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</si>
  <si>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</si>
  <si>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</si>
  <si>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</si>
  <si>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</si>
  <si>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</si>
  <si>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</si>
  <si>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</si>
  <si>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</si>
  <si>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</si>
  <si>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</si>
  <si>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</si>
  <si>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</si>
  <si>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</si>
  <si>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</si>
  <si>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</si>
  <si>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</si>
  <si>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</si>
  <si>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</si>
  <si>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</si>
  <si>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</si>
  <si>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</si>
  <si>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</si>
  <si>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</si>
  <si>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</si>
  <si>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</si>
  <si>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</si>
  <si>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</si>
  <si>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</si>
  <si>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</si>
  <si>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</si>
  <si>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</si>
  <si>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</si>
  <si>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</si>
  <si>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</si>
  <si>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</si>
  <si>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</si>
  <si>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</si>
  <si>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</si>
  <si>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</si>
  <si>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</si>
  <si>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</si>
  <si>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</si>
  <si>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</si>
  <si>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</si>
  <si>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</si>
  <si>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</si>
  <si>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</si>
  <si>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</si>
  <si>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</si>
  <si>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</si>
  <si>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</si>
  <si>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</si>
  <si>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</si>
  <si>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</si>
  <si>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</si>
  <si>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</si>
  <si>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</si>
  <si>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</si>
  <si>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</si>
  <si>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</si>
  <si>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</si>
  <si>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</si>
  <si>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</si>
  <si>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</si>
  <si>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</si>
  <si>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</si>
  <si>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</si>
  <si>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</si>
  <si>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</si>
  <si>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</si>
  <si>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</si>
  <si>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</si>
  <si>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</si>
  <si>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</si>
  <si>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</si>
  <si>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</si>
  <si>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</si>
  <si>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</si>
  <si>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</si>
  <si>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</si>
  <si>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</si>
  <si>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</si>
  <si>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</si>
  <si>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</si>
  <si>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</si>
  <si>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</si>
  <si>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</si>
  <si>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</si>
  <si>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</si>
  <si>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</si>
  <si>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</si>
  <si>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</si>
  <si>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</si>
  <si>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</si>
  <si>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</si>
  <si>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</si>
  <si>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</si>
  <si>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</si>
  <si>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</si>
  <si>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</si>
  <si>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</si>
  <si>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</si>
  <si>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</si>
  <si>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</si>
  <si>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</si>
  <si>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</si>
  <si>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</si>
  <si>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</si>
  <si>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</si>
  <si>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</si>
  <si>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</si>
  <si>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</si>
  <si>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</si>
  <si>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</si>
  <si>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</si>
  <si>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</si>
  <si>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</si>
  <si>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</si>
  <si>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</si>
  <si>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</si>
  <si>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</si>
  <si>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</si>
  <si>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</si>
  <si>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</si>
  <si>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</si>
  <si>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</si>
  <si>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</si>
  <si>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</si>
  <si>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</si>
  <si>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</si>
  <si>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</si>
  <si>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</si>
  <si>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</si>
  <si>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</si>
  <si>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</si>
  <si>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</si>
  <si>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</si>
  <si>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</si>
  <si>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</si>
  <si>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</si>
  <si>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</si>
  <si>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</si>
  <si>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</si>
  <si>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</si>
  <si>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</si>
  <si>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</si>
  <si>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</si>
  <si>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</si>
  <si>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</si>
  <si>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</si>
  <si>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</si>
  <si>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</si>
  <si>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</si>
  <si>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</si>
  <si>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</si>
  <si>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</si>
  <si>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</si>
  <si>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</si>
  <si>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</si>
  <si>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</si>
  <si>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</si>
  <si>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</si>
  <si>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</si>
  <si>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</si>
  <si>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</si>
  <si>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</si>
  <si>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</si>
  <si>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</si>
  <si>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</si>
  <si>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</si>
  <si>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</si>
  <si>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</si>
  <si>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</si>
  <si>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</si>
  <si>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</si>
  <si>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</si>
  <si>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</si>
  <si>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</si>
  <si>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</si>
  <si>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</si>
  <si>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</si>
  <si>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</si>
  <si>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</si>
  <si>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</si>
  <si>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</si>
  <si>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</si>
  <si>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</si>
  <si>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</si>
  <si>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</si>
  <si>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</si>
  <si>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</si>
  <si>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</si>
  <si>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</si>
  <si>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</si>
  <si>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</si>
  <si>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</si>
  <si>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</si>
  <si>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</si>
  <si>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</si>
  <si>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</si>
  <si>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</si>
  <si>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</si>
  <si>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</si>
  <si>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</si>
  <si>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</si>
  <si>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</si>
  <si>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</si>
  <si>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</si>
  <si>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</si>
  <si>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</si>
  <si>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</si>
  <si>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</si>
  <si>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</si>
  <si>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</si>
  <si>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</si>
  <si>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</si>
  <si>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</si>
  <si>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</si>
  <si>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</si>
  <si>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</si>
  <si>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</si>
  <si>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</si>
  <si>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</si>
  <si>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</si>
  <si>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</si>
  <si>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</si>
  <si>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</si>
  <si>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</si>
  <si>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</si>
  <si>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</si>
  <si>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</si>
  <si>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</si>
  <si>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</si>
  <si>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</si>
  <si>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</si>
  <si>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</si>
  <si>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</si>
  <si>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</si>
  <si>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</si>
  <si>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</si>
  <si>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</si>
  <si>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</si>
  <si>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</si>
  <si>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</si>
  <si>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</si>
  <si>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</si>
  <si>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</si>
  <si>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</si>
  <si>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</si>
  <si>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</si>
  <si>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</si>
  <si>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</si>
  <si>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</si>
  <si>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</si>
  <si>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</si>
  <si>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</si>
  <si>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</si>
  <si>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</si>
  <si>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</si>
  <si>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</si>
  <si>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</si>
  <si>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</si>
  <si>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</si>
  <si>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</si>
  <si>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</si>
  <si>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</si>
  <si>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</si>
  <si>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</si>
  <si>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</si>
  <si>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</si>
  <si>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</si>
  <si>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</si>
  <si>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</si>
  <si>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</si>
  <si>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</si>
  <si>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</si>
  <si>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</si>
  <si>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</si>
  <si>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</si>
  <si>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</si>
  <si>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</si>
  <si>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</si>
  <si>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</si>
  <si>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</si>
  <si>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</si>
  <si>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</si>
  <si>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</si>
  <si>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</si>
  <si>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</si>
  <si>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</si>
  <si>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</si>
  <si>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</si>
  <si>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</si>
  <si>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</si>
  <si>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</si>
  <si>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</si>
  <si>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</si>
  <si>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</si>
  <si>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</si>
  <si>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</si>
  <si>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</si>
  <si>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</si>
  <si>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</si>
  <si>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</si>
  <si>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</si>
  <si>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</si>
  <si>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</si>
  <si>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</si>
  <si>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</si>
  <si>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</si>
  <si>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</si>
  <si>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</si>
  <si>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</si>
  <si>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</si>
  <si>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</si>
  <si>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</si>
  <si>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</si>
  <si>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</si>
  <si>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</si>
  <si>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</si>
  <si>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</si>
  <si>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</si>
  <si>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</si>
  <si>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</si>
  <si>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</si>
  <si>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</si>
  <si>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</si>
  <si>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</si>
  <si>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</si>
  <si>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</si>
  <si>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</si>
  <si>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</si>
  <si>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</si>
  <si>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</si>
  <si>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</si>
  <si>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</si>
  <si>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</si>
  <si>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</si>
  <si>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</si>
  <si>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</si>
  <si>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</si>
  <si>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</si>
  <si>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</si>
  <si>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</si>
  <si>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</si>
  <si>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</si>
  <si>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</si>
  <si>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</si>
  <si>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</si>
  <si>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</si>
  <si>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</si>
  <si>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</si>
  <si>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</si>
  <si>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</si>
  <si>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</si>
  <si>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</si>
  <si>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</si>
  <si>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</si>
  <si>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</si>
  <si>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</si>
  <si>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</si>
  <si>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</si>
  <si>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</si>
  <si>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</si>
  <si>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</si>
  <si>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</si>
  <si>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</si>
  <si>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</si>
  <si>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</si>
  <si>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</si>
  <si>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</si>
  <si>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</si>
  <si>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</si>
  <si>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</si>
  <si>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</si>
  <si>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</si>
  <si>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</si>
  <si>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</si>
  <si>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</si>
  <si>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</si>
  <si>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</si>
  <si>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</si>
  <si>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</si>
  <si>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</si>
  <si>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</si>
  <si>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</si>
  <si>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</si>
  <si>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</si>
  <si>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</si>
  <si>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</si>
  <si>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</si>
  <si>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</si>
  <si>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</si>
  <si>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</si>
  <si>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</si>
  <si>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</si>
  <si>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</si>
  <si>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</si>
  <si>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</si>
  <si>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</si>
  <si>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</si>
  <si>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</si>
  <si>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</si>
  <si>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</si>
  <si>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</si>
  <si>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</si>
  <si>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</si>
  <si>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</si>
  <si>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</si>
  <si>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</si>
  <si>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</si>
  <si>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</si>
  <si>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</si>
  <si>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</si>
  <si>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</si>
  <si>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</si>
  <si>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</si>
  <si>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</si>
  <si>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</si>
  <si>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</si>
  <si>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</si>
  <si>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</si>
  <si>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</si>
  <si>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</si>
  <si>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</si>
  <si>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</si>
  <si>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</si>
  <si>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</si>
  <si>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</si>
  <si>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</si>
  <si>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</si>
  <si>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</si>
  <si>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</si>
  <si>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</si>
  <si>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</si>
  <si>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</si>
  <si>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</si>
  <si>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</si>
  <si>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</si>
  <si>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</si>
  <si>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</si>
  <si>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</si>
  <si>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</si>
  <si>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</si>
  <si>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</si>
  <si>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</si>
  <si>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</si>
  <si>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</si>
  <si>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</si>
  <si>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</si>
  <si>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</si>
  <si>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</si>
  <si>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</si>
  <si>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</si>
  <si>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</si>
  <si>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</si>
  <si>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</si>
  <si>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</si>
  <si>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</si>
  <si>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</si>
  <si>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</si>
  <si>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</si>
  <si>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</si>
  <si>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</si>
  <si>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</si>
  <si>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</si>
  <si>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</si>
  <si>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</si>
  <si>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</si>
  <si>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</si>
  <si>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</si>
  <si>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</si>
  <si>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</si>
  <si>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</si>
  <si>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</si>
  <si>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</si>
  <si>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</si>
  <si>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</si>
  <si>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</si>
  <si>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</si>
  <si>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</si>
  <si>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</si>
  <si>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</si>
  <si>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</si>
  <si>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</si>
  <si>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</si>
  <si>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</si>
  <si>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</si>
  <si>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</si>
  <si>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</si>
  <si>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</si>
  <si>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</si>
  <si>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</si>
  <si>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</si>
  <si>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</si>
  <si>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</si>
  <si>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</si>
  <si>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</si>
  <si>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</si>
  <si>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</si>
  <si>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</si>
  <si>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</si>
  <si>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</si>
  <si>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</si>
  <si>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</si>
  <si>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</si>
  <si>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</si>
  <si>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</si>
  <si>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</si>
  <si>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</si>
  <si>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</si>
  <si>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</si>
  <si>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</si>
  <si>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</si>
  <si>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</si>
  <si>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</si>
  <si>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</si>
  <si>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</si>
  <si>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</si>
  <si>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</si>
  <si>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</si>
  <si>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</si>
  <si>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</si>
  <si>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</si>
  <si>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</si>
  <si>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</si>
  <si>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</si>
  <si>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</si>
  <si>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</si>
  <si>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</si>
  <si>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</si>
  <si>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</si>
  <si>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</si>
  <si>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</si>
  <si>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</si>
  <si>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</si>
  <si>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</si>
  <si>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</si>
  <si>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</si>
  <si>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</si>
  <si>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</si>
  <si>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</si>
  <si>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</si>
  <si>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</si>
  <si>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</si>
  <si>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</si>
  <si>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</si>
  <si>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</si>
  <si>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</si>
  <si>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</si>
  <si>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</si>
  <si>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</si>
  <si>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</si>
  <si>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</si>
  <si>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</si>
  <si>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</si>
  <si>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</si>
  <si>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</si>
  <si>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</si>
  <si>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</si>
  <si>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</si>
  <si>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</si>
  <si>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</si>
  <si>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</si>
  <si>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</si>
  <si>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</si>
  <si>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</si>
  <si>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</si>
  <si>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</si>
  <si>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</si>
  <si>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</si>
  <si>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</si>
  <si>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</si>
  <si>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</si>
  <si>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</si>
  <si>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</si>
  <si>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</si>
  <si>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</si>
  <si>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</si>
  <si>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</si>
  <si>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</si>
  <si>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</si>
  <si>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</si>
  <si>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</si>
  <si>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</si>
  <si>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</si>
  <si>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</si>
  <si>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</si>
  <si>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</si>
  <si>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</si>
  <si>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</si>
  <si>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</si>
  <si>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</si>
  <si>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</si>
  <si>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</si>
  <si>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</si>
  <si>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</si>
  <si>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</si>
  <si>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</si>
  <si>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</si>
  <si>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</si>
  <si>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</si>
  <si>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</si>
  <si>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</si>
  <si>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</si>
  <si>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</si>
  <si>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</si>
  <si>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</si>
  <si>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</si>
  <si>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</si>
  <si>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</si>
  <si>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</si>
  <si>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</si>
  <si>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</si>
  <si>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</si>
  <si>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</si>
  <si>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</si>
  <si>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</si>
  <si>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</si>
  <si>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</si>
  <si>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</si>
  <si>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</si>
  <si>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</si>
  <si>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</si>
  <si>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</si>
  <si>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</si>
  <si>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</si>
  <si>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</si>
  <si>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</si>
  <si>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</si>
  <si>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</si>
  <si>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</si>
  <si>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</si>
  <si>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</si>
  <si>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</si>
  <si>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</si>
  <si>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</si>
  <si>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</si>
  <si>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</si>
  <si>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</si>
  <si>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</si>
  <si>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</si>
  <si>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</si>
  <si>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</si>
  <si>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</si>
  <si>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</si>
  <si>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</si>
  <si>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</si>
  <si>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</si>
  <si>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</si>
  <si>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</si>
  <si>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</si>
  <si>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</si>
  <si>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</si>
  <si>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</si>
  <si>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</si>
  <si>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</si>
  <si>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</si>
  <si>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</si>
  <si>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</si>
  <si>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</si>
  <si>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</si>
  <si>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</si>
  <si>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</si>
  <si>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</si>
  <si>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</si>
  <si>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</si>
  <si>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</si>
  <si>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</si>
  <si>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</si>
  <si>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</si>
  <si>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</si>
  <si>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</si>
  <si>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</si>
  <si>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</si>
  <si>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</si>
  <si>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</si>
  <si>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</si>
  <si>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</si>
  <si>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</si>
  <si>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</si>
  <si>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</si>
  <si>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</si>
  <si>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</si>
  <si>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</si>
  <si>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</si>
  <si>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</si>
  <si>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</si>
  <si>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</si>
  <si>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</si>
  <si>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</si>
  <si>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</si>
  <si>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</si>
  <si>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</si>
  <si>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</si>
  <si>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</si>
  <si>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</si>
  <si>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</si>
  <si>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</si>
  <si>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</si>
  <si>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</si>
  <si>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</si>
  <si>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</si>
  <si>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</si>
  <si>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</si>
  <si>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</si>
  <si>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</si>
  <si>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</si>
  <si>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</si>
  <si>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</si>
  <si>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</si>
  <si>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</si>
  <si>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</si>
  <si>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</si>
  <si>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</si>
  <si>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</si>
  <si>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</si>
  <si>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</si>
  <si>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</si>
  <si>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</si>
  <si>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</si>
  <si>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</si>
  <si>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</si>
  <si>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</si>
  <si>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</si>
  <si>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</si>
  <si>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</si>
  <si>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</si>
  <si>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</si>
  <si>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</si>
  <si>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</si>
  <si>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</si>
  <si>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</si>
  <si>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</si>
  <si>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</si>
  <si>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</si>
  <si>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</si>
  <si>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</si>
  <si>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</si>
  <si>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</si>
  <si>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</si>
  <si>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</si>
  <si>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</si>
  <si>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</si>
  <si>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</si>
  <si>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</si>
  <si>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</si>
  <si>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</si>
  <si>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</si>
  <si>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</si>
  <si>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</si>
  <si>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</si>
  <si>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</si>
  <si>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</si>
  <si>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</si>
  <si>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</si>
  <si>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</si>
  <si>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</si>
  <si>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</si>
  <si>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</si>
  <si>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</si>
  <si>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</si>
  <si>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</si>
  <si>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</si>
  <si>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</si>
  <si>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</si>
  <si>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</si>
  <si>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</si>
  <si>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</si>
  <si>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</si>
  <si>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</si>
  <si>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</si>
  <si>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</si>
  <si>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</si>
  <si>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</si>
  <si>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</si>
  <si>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</si>
  <si>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</si>
  <si>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</si>
  <si>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</si>
  <si>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</si>
  <si>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</si>
  <si>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</si>
  <si>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</si>
  <si>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</si>
  <si>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</si>
  <si>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</si>
  <si>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</si>
  <si>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</si>
  <si>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</si>
  <si>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</si>
  <si>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</si>
  <si>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</si>
  <si>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</si>
  <si>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</si>
  <si>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</si>
  <si>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</si>
  <si>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</si>
  <si>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</si>
  <si>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</si>
  <si>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</si>
  <si>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</si>
  <si>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</si>
  <si>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</si>
  <si>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</si>
  <si>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</si>
  <si>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</si>
  <si>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</si>
  <si>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</si>
  <si>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</si>
  <si>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</si>
  <si>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</si>
  <si>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</si>
  <si>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</si>
  <si>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</si>
  <si>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</si>
  <si>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</si>
  <si>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</si>
  <si>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</si>
  <si>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</si>
  <si>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</si>
  <si>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</si>
  <si>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</si>
  <si>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</si>
  <si>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</si>
  <si>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</si>
  <si>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</si>
  <si>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</si>
  <si>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</si>
  <si>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</si>
  <si>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</si>
  <si>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</si>
  <si>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</si>
  <si>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</si>
  <si>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</si>
  <si>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</si>
  <si>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</si>
  <si>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</si>
  <si>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</si>
  <si>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</si>
  <si>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</si>
  <si>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</si>
  <si>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</si>
  <si>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</si>
  <si>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</si>
  <si>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</si>
  <si>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</si>
  <si>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</si>
  <si>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</si>
  <si>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</si>
  <si>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</si>
  <si>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</si>
  <si>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</si>
  <si>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</si>
  <si>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</si>
  <si>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</si>
  <si>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</si>
  <si>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</si>
  <si>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</si>
  <si>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</si>
  <si>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</si>
  <si>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</si>
  <si>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</si>
  <si>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</si>
  <si>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</si>
  <si>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</si>
  <si>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</si>
  <si>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</si>
  <si>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</si>
  <si>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</si>
  <si>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</si>
  <si>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</si>
  <si>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</si>
  <si>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</si>
  <si>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</si>
  <si>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</si>
  <si>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</si>
  <si>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</si>
  <si>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</si>
  <si>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</si>
  <si>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</si>
  <si>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</si>
  <si>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</si>
  <si>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</si>
  <si>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</si>
  <si>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</si>
  <si>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</si>
  <si>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</si>
  <si>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</si>
  <si>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</si>
  <si>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</si>
  <si>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</si>
  <si>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</si>
  <si>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</si>
  <si>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</si>
  <si>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</si>
  <si>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</si>
  <si>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</si>
  <si>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</si>
  <si>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</si>
  <si>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</si>
  <si>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</si>
  <si>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</si>
  <si>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</si>
  <si>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</si>
  <si>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</si>
  <si>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</si>
  <si>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</si>
  <si>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</si>
  <si>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</si>
  <si>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</si>
  <si>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</si>
  <si>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</si>
  <si>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</si>
  <si>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</si>
  <si>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</si>
  <si>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</si>
  <si>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</si>
  <si>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</si>
  <si>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</si>
  <si>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</si>
  <si>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</si>
  <si>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</si>
  <si>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</si>
  <si>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</si>
  <si>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</si>
  <si>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</si>
  <si>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</si>
  <si>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</si>
  <si>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</si>
  <si>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</si>
  <si>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</si>
  <si>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</si>
  <si>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</si>
  <si>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</si>
  <si>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</si>
  <si>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</si>
  <si>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</si>
  <si>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</si>
  <si>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</si>
  <si>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</si>
  <si>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</si>
  <si>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</si>
  <si>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</si>
  <si>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</si>
  <si>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</si>
  <si>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</si>
  <si>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</si>
  <si>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</si>
  <si>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</si>
  <si>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</si>
  <si>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</si>
  <si>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</si>
  <si>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</si>
  <si>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</si>
  <si>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</si>
  <si>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</si>
  <si>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</si>
  <si>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</si>
  <si>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</si>
  <si>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</si>
  <si>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</si>
  <si>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</si>
  <si>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</si>
  <si>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</si>
  <si>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</si>
  <si>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</si>
  <si>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</si>
  <si>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</si>
  <si>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</si>
  <si>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</si>
  <si>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</si>
  <si>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</si>
  <si>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</si>
  <si>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</si>
  <si>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</si>
  <si>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</si>
  <si>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</si>
  <si>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</si>
  <si>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</si>
  <si>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</si>
  <si>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</si>
  <si>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</si>
  <si>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</si>
  <si>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</si>
  <si>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</si>
  <si>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</si>
  <si>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</si>
  <si>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</si>
  <si>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</si>
  <si>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</si>
  <si>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</si>
  <si>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</si>
  <si>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</si>
  <si>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</si>
  <si>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</si>
  <si>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</si>
  <si>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</si>
  <si>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</si>
  <si>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</si>
  <si>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</si>
  <si>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</si>
  <si>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</si>
  <si>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</si>
  <si>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</si>
  <si>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</si>
  <si>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</si>
  <si>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</si>
  <si>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</si>
  <si>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</si>
  <si>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</si>
  <si>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</si>
  <si>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</si>
  <si>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</si>
  <si>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</si>
  <si>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</si>
  <si>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</si>
  <si>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</si>
  <si>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</si>
  <si>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</si>
  <si>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</si>
  <si>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</si>
  <si>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</si>
  <si>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</si>
  <si>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</si>
  <si>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</si>
  <si>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</si>
  <si>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</si>
  <si>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</si>
  <si>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</si>
  <si>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</si>
  <si>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</si>
  <si>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</si>
  <si>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</si>
  <si>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</si>
  <si>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</si>
  <si>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</si>
  <si>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</si>
  <si>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</si>
  <si>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</si>
  <si>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</si>
  <si>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</si>
  <si>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</si>
  <si>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</si>
  <si>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</si>
  <si>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</si>
  <si>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</si>
  <si>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</si>
  <si>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</si>
  <si>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</si>
  <si>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</si>
  <si>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</si>
  <si>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</si>
  <si>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</si>
  <si>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</si>
  <si>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</si>
  <si>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</si>
  <si>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</si>
  <si>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</si>
  <si>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</si>
  <si>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</si>
  <si>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</si>
  <si>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</si>
  <si>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</si>
  <si>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</si>
  <si>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</si>
  <si>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</si>
  <si>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</si>
  <si>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</si>
  <si>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</si>
  <si>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</si>
  <si>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</si>
  <si>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</si>
  <si>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</si>
  <si>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</si>
  <si>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</si>
  <si>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</si>
  <si>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</si>
  <si>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</si>
  <si>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</si>
  <si>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</si>
  <si>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</si>
  <si>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</si>
  <si>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</si>
  <si>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</si>
  <si>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</si>
  <si>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</si>
  <si>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</si>
  <si>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</si>
  <si>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</si>
  <si>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</si>
  <si>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</si>
  <si>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</si>
  <si>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</si>
  <si>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</si>
  <si>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</si>
  <si>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</si>
  <si>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</si>
  <si>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</si>
  <si>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</si>
  <si>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</si>
  <si>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</si>
  <si>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</si>
  <si>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</si>
  <si>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</si>
  <si>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</si>
  <si>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</si>
  <si>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</si>
  <si>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</si>
  <si>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</si>
  <si>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</si>
  <si>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</si>
  <si>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</si>
  <si>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</si>
  <si>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</si>
  <si>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</si>
  <si>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</si>
  <si>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</si>
  <si>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</si>
  <si>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</si>
  <si>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</si>
  <si>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</si>
  <si>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</si>
  <si>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</si>
  <si>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</si>
  <si>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</si>
  <si>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</si>
  <si>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</si>
  <si>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</si>
  <si>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</si>
  <si>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</si>
  <si>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</si>
  <si>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</si>
  <si>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</si>
  <si>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</si>
  <si>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</si>
  <si>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</si>
  <si>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</si>
  <si>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</si>
  <si>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</si>
  <si>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</si>
  <si>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</si>
  <si>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</si>
  <si>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</si>
  <si>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</si>
  <si>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</si>
  <si>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</si>
  <si>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</si>
  <si>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</si>
  <si>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</si>
  <si>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</si>
  <si>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</si>
  <si>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</si>
  <si>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</si>
  <si>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</si>
  <si>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</si>
  <si>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</si>
  <si>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</si>
  <si>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</si>
  <si>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</si>
  <si>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</si>
  <si>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</si>
  <si>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</si>
  <si>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</si>
  <si>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</si>
  <si>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</si>
  <si>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</si>
  <si>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</si>
  <si>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</si>
  <si>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</si>
  <si>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</si>
  <si>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</si>
  <si>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</si>
  <si>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</si>
  <si>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</si>
  <si>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</si>
  <si>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</si>
  <si>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</si>
  <si>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</si>
  <si>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</si>
  <si>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</si>
  <si>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</si>
  <si>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</si>
  <si>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</si>
  <si>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</si>
  <si>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</si>
  <si>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</si>
  <si>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</si>
  <si>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</si>
  <si>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</si>
  <si>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</si>
  <si>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</si>
  <si>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</si>
  <si>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</si>
  <si>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</si>
  <si>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</si>
  <si>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</si>
  <si>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</si>
  <si>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</si>
  <si>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</si>
  <si>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</si>
  <si>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</si>
  <si>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</si>
  <si>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</si>
  <si>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</si>
  <si>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</si>
  <si>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</si>
  <si>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</si>
  <si>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</si>
  <si>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</si>
  <si>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</si>
  <si>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</si>
  <si>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</si>
  <si>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</si>
  <si>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</si>
  <si>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</si>
  <si>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</si>
  <si>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</si>
  <si>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</si>
  <si>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</si>
  <si>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</si>
  <si>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</si>
  <si>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</si>
  <si>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</si>
  <si>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</si>
  <si>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</si>
  <si>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</si>
  <si>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</si>
  <si>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</si>
  <si>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</si>
  <si>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</si>
  <si>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</si>
  <si>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</si>
  <si>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</si>
  <si>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</si>
  <si>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</si>
  <si>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</si>
  <si>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</si>
  <si>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</si>
  <si>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</si>
  <si>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</si>
  <si>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</si>
  <si>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</si>
  <si>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</si>
  <si>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</si>
  <si>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</si>
  <si>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</si>
  <si>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</si>
  <si>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</si>
  <si>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</si>
  <si>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</si>
  <si>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</si>
  <si>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</si>
  <si>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</si>
  <si>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</si>
  <si>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</si>
  <si>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</si>
  <si>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</si>
  <si>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</si>
  <si>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</si>
  <si>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</si>
  <si>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</si>
  <si>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</si>
  <si>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</si>
  <si>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</si>
  <si>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</si>
  <si>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</si>
  <si>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</si>
  <si>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</si>
  <si>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</si>
  <si>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</si>
  <si>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</si>
  <si>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</si>
  <si>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</si>
  <si>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</si>
  <si>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</si>
  <si>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</si>
  <si>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</si>
  <si>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</si>
  <si>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</si>
  <si>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</si>
  <si>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</si>
  <si>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</si>
  <si>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</si>
  <si>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</si>
  <si>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</si>
  <si>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</si>
  <si>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</si>
  <si>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</si>
  <si>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</si>
  <si>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</si>
  <si>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</si>
  <si>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</si>
  <si>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</si>
  <si>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</si>
  <si>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</si>
  <si>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</si>
  <si>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</si>
  <si>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</si>
  <si>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</si>
  <si>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</si>
  <si>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</si>
  <si>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</si>
  <si>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</si>
  <si>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</si>
  <si>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</si>
  <si>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</si>
  <si>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</si>
  <si>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</si>
  <si>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</si>
  <si>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</si>
  <si>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</si>
  <si>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</si>
  <si>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</si>
  <si>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</si>
  <si>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</si>
  <si>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</si>
  <si>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</si>
  <si>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</si>
  <si>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</si>
  <si>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</si>
  <si>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</si>
  <si>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</si>
  <si>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</si>
  <si>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</si>
  <si>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</si>
  <si>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</si>
  <si>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</si>
  <si>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</si>
  <si>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</si>
  <si>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</si>
  <si>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</si>
  <si>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</si>
  <si>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</si>
  <si>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</si>
  <si>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</si>
  <si>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</si>
  <si>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</si>
  <si>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</si>
  <si>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</si>
  <si>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</si>
  <si>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</si>
  <si>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</si>
  <si>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</si>
  <si>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</si>
  <si>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</si>
  <si>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</si>
  <si>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</si>
  <si>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</si>
  <si>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</si>
  <si>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</si>
  <si>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</si>
  <si>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</si>
  <si>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</si>
  <si>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</si>
  <si>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</si>
  <si>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</si>
  <si>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</si>
  <si>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</si>
  <si>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</si>
  <si>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</si>
  <si>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</si>
  <si>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</si>
  <si>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</si>
  <si>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</si>
  <si>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</si>
  <si>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</si>
  <si>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</si>
  <si>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</si>
  <si>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</si>
  <si>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</si>
  <si>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</si>
  <si>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</si>
  <si>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</si>
  <si>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</si>
  <si>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</si>
  <si>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</si>
  <si>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</si>
  <si>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</si>
  <si>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</si>
  <si>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</si>
  <si>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</si>
  <si>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</si>
  <si>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</si>
  <si>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</si>
  <si>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</si>
  <si>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</si>
  <si>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</si>
  <si>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</si>
  <si>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</si>
  <si>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</si>
  <si>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</si>
  <si>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</si>
  <si>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</si>
  <si>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</si>
  <si>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</si>
  <si>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</si>
  <si>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</si>
  <si>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</si>
  <si>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</si>
  <si>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</si>
  <si>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</si>
  <si>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</si>
  <si>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</si>
  <si>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</si>
  <si>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</si>
  <si>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</si>
  <si>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</si>
  <si>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</si>
  <si>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</si>
  <si>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</si>
  <si>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</si>
  <si>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</si>
  <si>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</si>
  <si>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</si>
  <si>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</si>
  <si>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</si>
  <si>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</si>
  <si>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</si>
  <si>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</si>
  <si>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</si>
  <si>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</si>
  <si>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</si>
  <si>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</si>
  <si>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</si>
  <si>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</si>
  <si>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</si>
  <si>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</si>
  <si>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</si>
  <si>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</si>
  <si>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</si>
  <si>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</si>
  <si>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</si>
  <si>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</si>
  <si>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</si>
  <si>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</si>
  <si>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</si>
  <si>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</si>
  <si>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</si>
  <si>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</si>
  <si>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</si>
  <si>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</si>
  <si>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</si>
  <si>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</si>
  <si>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</si>
  <si>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</si>
  <si>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</si>
  <si>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</si>
  <si>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</si>
  <si>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</si>
  <si>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</si>
  <si>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</si>
  <si>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</si>
  <si>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</si>
  <si>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</si>
  <si>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</si>
  <si>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</si>
  <si>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</si>
  <si>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</si>
  <si>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</si>
  <si>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</si>
  <si>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</si>
  <si>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</si>
  <si>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</si>
  <si>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</si>
  <si>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</si>
  <si>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</si>
  <si>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</si>
  <si>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</si>
  <si>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</si>
  <si>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</si>
  <si>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</si>
  <si>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</si>
  <si>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</si>
  <si>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</si>
  <si>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</si>
  <si>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</si>
  <si>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</si>
  <si>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</si>
  <si>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</si>
  <si>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</si>
  <si>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</si>
  <si>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</si>
  <si>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</si>
  <si>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</si>
  <si>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</si>
  <si>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</si>
  <si>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</si>
  <si>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</si>
  <si>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</si>
  <si>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</si>
  <si>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</si>
  <si>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</si>
  <si>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</si>
  <si>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</si>
  <si>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</si>
  <si>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</si>
  <si>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</si>
  <si>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</si>
  <si>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</si>
  <si>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</si>
  <si>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</si>
  <si>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</si>
  <si>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</si>
  <si>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</si>
  <si>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</si>
  <si>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</si>
  <si>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</si>
  <si>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</si>
  <si>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</si>
  <si>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</si>
  <si>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</si>
  <si>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</si>
  <si>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</si>
  <si>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</si>
  <si>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</si>
  <si>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</si>
  <si>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</si>
  <si>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</si>
  <si>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</si>
  <si>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</si>
  <si>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</si>
  <si>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</si>
  <si>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</si>
  <si>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</si>
  <si>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</si>
  <si>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</si>
  <si>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</si>
  <si>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</si>
  <si>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</si>
  <si>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</si>
  <si>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</si>
  <si>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</si>
  <si>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</si>
  <si>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</si>
  <si>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</si>
  <si>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</si>
  <si>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</si>
  <si>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</si>
  <si>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</si>
  <si>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</si>
  <si>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</si>
  <si>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</si>
  <si>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</si>
  <si>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</si>
  <si>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</si>
  <si>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</si>
  <si>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</si>
  <si>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</si>
  <si>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</si>
  <si>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</si>
  <si>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</si>
  <si>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</si>
  <si>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</si>
  <si>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</si>
  <si>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</si>
  <si>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</si>
  <si>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</si>
  <si>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</si>
  <si>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</si>
  <si>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</si>
  <si>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</si>
  <si>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</si>
  <si>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</si>
  <si>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</si>
  <si>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</si>
  <si>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</si>
  <si>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</si>
  <si>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</si>
  <si>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</si>
  <si>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</si>
  <si>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</si>
  <si>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</si>
  <si>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</si>
  <si>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</si>
  <si>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</si>
  <si>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</si>
  <si>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</si>
  <si>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</si>
  <si>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</si>
  <si>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</si>
  <si>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</si>
  <si>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</si>
  <si>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</si>
  <si>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</si>
  <si>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</si>
  <si>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</si>
  <si>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</si>
  <si>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</si>
  <si>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</si>
  <si>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</si>
  <si>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</si>
  <si>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</si>
  <si>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</si>
  <si>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</si>
  <si>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</si>
  <si>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</si>
  <si>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</si>
  <si>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</si>
  <si>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</si>
  <si>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</si>
  <si>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</si>
  <si>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</si>
  <si>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</si>
  <si>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</si>
  <si>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</si>
  <si>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</si>
  <si>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</si>
  <si>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</si>
  <si>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</si>
  <si>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</si>
  <si>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</si>
  <si>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</si>
  <si>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</si>
  <si>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</si>
  <si>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</si>
  <si>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</si>
  <si>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</si>
  <si>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</si>
  <si>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</si>
  <si>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</si>
  <si>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</si>
  <si>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</si>
  <si>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</si>
  <si>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</si>
  <si>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</si>
  <si>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</si>
  <si>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</si>
  <si>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</si>
  <si>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</si>
  <si>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</si>
  <si>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</si>
  <si>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</si>
  <si>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</si>
  <si>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</si>
  <si>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</si>
  <si>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</si>
  <si>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</si>
  <si>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</si>
  <si>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</si>
  <si>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</si>
  <si>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</si>
  <si>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</si>
  <si>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</si>
  <si>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</si>
  <si>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</si>
  <si>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</si>
  <si>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</si>
  <si>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</si>
  <si>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</si>
  <si>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</si>
  <si>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</si>
  <si>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</si>
  <si>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</si>
  <si>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</si>
  <si>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</si>
  <si>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</si>
  <si>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</si>
  <si>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</si>
  <si>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</si>
  <si>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</si>
  <si>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</si>
  <si>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</si>
  <si>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</si>
  <si>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</si>
  <si>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</si>
  <si>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</si>
  <si>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</si>
  <si>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</si>
  <si>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</si>
  <si>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</si>
  <si>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</si>
  <si>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</si>
  <si>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</si>
  <si>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</si>
  <si>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</si>
  <si>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</si>
  <si>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</si>
  <si>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</si>
  <si>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</si>
  <si>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</si>
  <si>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</si>
  <si>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</si>
  <si>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</si>
  <si>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</si>
  <si>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</si>
  <si>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</si>
  <si>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</si>
  <si>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</si>
  <si>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</si>
  <si>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</si>
  <si>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</si>
  <si>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</si>
  <si>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</si>
  <si>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</si>
  <si>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</si>
  <si>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</si>
  <si>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</si>
  <si>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</si>
  <si>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</si>
  <si>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</si>
  <si>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</si>
  <si>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</si>
  <si>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</si>
  <si>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</si>
  <si>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</si>
  <si>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</si>
  <si>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</si>
  <si>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</si>
  <si>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</si>
  <si>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</si>
  <si>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</si>
  <si>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</si>
  <si>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</si>
  <si>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</si>
  <si>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</si>
  <si>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</si>
  <si>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</si>
  <si>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</si>
  <si>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</si>
  <si>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</si>
  <si>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</si>
  <si>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</si>
  <si>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</si>
  <si>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</si>
  <si>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</si>
  <si>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</si>
  <si>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</si>
  <si>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</si>
  <si>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</si>
  <si>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</si>
  <si>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</si>
  <si>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</si>
  <si>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</si>
  <si>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</si>
  <si>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</si>
  <si>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</si>
  <si>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</si>
  <si>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</si>
  <si>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</si>
  <si>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</si>
  <si>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</si>
  <si>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</si>
  <si>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</si>
  <si>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</si>
  <si>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</si>
  <si>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</si>
  <si>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</si>
  <si>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</si>
  <si>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</si>
  <si>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</si>
  <si>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</si>
  <si>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</si>
  <si>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</si>
  <si>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</si>
  <si>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</si>
  <si>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</si>
  <si>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</si>
  <si>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</si>
  <si>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</si>
  <si>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</si>
  <si>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</si>
  <si>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</si>
  <si>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</si>
  <si>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</si>
  <si>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</si>
  <si>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</si>
  <si>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</si>
  <si>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</si>
  <si>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</si>
  <si>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</si>
  <si>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</si>
  <si>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</si>
  <si>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</si>
  <si>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</si>
  <si>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</si>
  <si>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</si>
  <si>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</si>
  <si>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</si>
  <si>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</si>
  <si>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</si>
  <si>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</si>
  <si>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</si>
  <si>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</si>
  <si>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</si>
  <si>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</si>
  <si>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</si>
  <si>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</si>
  <si>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</si>
  <si>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</si>
  <si>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</si>
  <si>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</si>
  <si>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</si>
  <si>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</si>
  <si>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</si>
  <si>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</si>
  <si>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</si>
  <si>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</si>
  <si>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</si>
  <si>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</si>
  <si>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</si>
  <si>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</si>
  <si>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</si>
  <si>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</si>
  <si>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</si>
  <si>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</si>
  <si>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</si>
  <si>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</si>
  <si>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</si>
  <si>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</si>
  <si>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</si>
  <si>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</si>
  <si>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</si>
  <si>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</si>
  <si>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</si>
  <si>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</si>
  <si>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</si>
  <si>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</si>
  <si>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</si>
  <si>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</si>
  <si>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</si>
  <si>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</si>
  <si>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</si>
  <si>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</si>
  <si>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</si>
  <si>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</si>
  <si>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</si>
  <si>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</si>
  <si>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</si>
  <si>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</si>
  <si>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</si>
  <si>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</si>
  <si>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</si>
  <si>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</si>
  <si>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</si>
  <si>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</si>
  <si>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</si>
  <si>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</si>
  <si>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</si>
  <si>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</si>
  <si>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</si>
  <si>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</si>
  <si>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</si>
  <si>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</si>
  <si>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</si>
  <si>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</si>
  <si>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</si>
  <si>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</si>
  <si>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</si>
  <si>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</si>
  <si>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</si>
  <si>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</si>
  <si>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</si>
  <si>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</si>
  <si>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</si>
  <si>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</si>
  <si>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</si>
  <si>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</si>
  <si>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</si>
  <si>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</si>
  <si>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</si>
  <si>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</si>
  <si>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</si>
  <si>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</si>
  <si>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</si>
  <si>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</si>
  <si>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</si>
  <si>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</si>
  <si>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</si>
  <si>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</si>
  <si>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</si>
  <si>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</si>
  <si>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</si>
  <si>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</si>
  <si>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</si>
  <si>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</si>
  <si>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</si>
  <si>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</si>
  <si>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</si>
  <si>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</si>
  <si>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</si>
  <si>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</si>
  <si>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</si>
  <si>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</si>
  <si>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</si>
  <si>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</si>
  <si>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</si>
  <si>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</si>
  <si>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</si>
  <si>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</si>
  <si>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</si>
  <si>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</si>
  <si>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</si>
  <si>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</si>
  <si>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</si>
  <si>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</si>
  <si>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</si>
  <si>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</si>
  <si>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</si>
  <si>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</si>
  <si>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</si>
  <si>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</si>
  <si>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</si>
  <si>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</si>
  <si>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</si>
  <si>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</si>
  <si>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</si>
  <si>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</si>
  <si>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</si>
  <si>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</si>
  <si>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</si>
  <si>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</si>
  <si>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</si>
  <si>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</si>
  <si>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</si>
  <si>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</si>
  <si>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</si>
  <si>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</si>
  <si>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</si>
  <si>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</si>
  <si>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</si>
  <si>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</si>
  <si>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</si>
  <si>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</si>
  <si>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</si>
  <si>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</si>
  <si>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</si>
  <si>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</si>
  <si>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</si>
  <si>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</si>
  <si>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</si>
  <si>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</si>
  <si>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</si>
  <si>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</si>
  <si>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</si>
  <si>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</si>
  <si>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</si>
  <si>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</si>
  <si>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</si>
  <si>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</si>
  <si>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</si>
  <si>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</si>
  <si>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</si>
  <si>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</si>
  <si>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</si>
  <si>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</si>
  <si>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</si>
  <si>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</si>
  <si>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</si>
  <si>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</si>
  <si>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</si>
  <si>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</si>
  <si>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</si>
  <si>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</si>
  <si>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</si>
  <si>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</si>
  <si>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</si>
  <si>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</si>
  <si>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</si>
  <si>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</si>
  <si>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</si>
  <si>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</si>
  <si>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</si>
  <si>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</si>
  <si>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</si>
  <si>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</si>
  <si>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</si>
  <si>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</si>
  <si>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</si>
  <si>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</si>
  <si>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</si>
  <si>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</si>
  <si>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</si>
  <si>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</si>
  <si>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</si>
  <si>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</si>
  <si>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</si>
  <si>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</si>
  <si>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</si>
  <si>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</si>
  <si>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</si>
  <si>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</si>
  <si>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</si>
  <si>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</si>
  <si>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</si>
  <si>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</si>
  <si>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</si>
  <si>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</si>
  <si>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</si>
  <si>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</si>
  <si>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</si>
  <si>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</si>
  <si>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</si>
  <si>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</si>
  <si>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</si>
  <si>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</si>
  <si>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</si>
  <si>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</si>
  <si>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</si>
  <si>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</si>
  <si>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</si>
  <si>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</si>
  <si>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</si>
  <si>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</si>
  <si>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</si>
  <si>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</si>
  <si>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</si>
  <si>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</si>
  <si>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</si>
  <si>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</si>
  <si>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</si>
  <si>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</si>
  <si>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</si>
  <si>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</si>
  <si>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</si>
  <si>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</si>
  <si>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</si>
  <si>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</si>
  <si>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</si>
  <si>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</si>
  <si>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</si>
  <si>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</si>
  <si>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</si>
  <si>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</si>
  <si>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</si>
  <si>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</si>
  <si>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</si>
  <si>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</si>
  <si>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</si>
  <si>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</si>
  <si>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</si>
  <si>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</si>
  <si>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</si>
  <si>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</si>
  <si>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</si>
  <si>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</si>
  <si>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</si>
  <si>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</si>
  <si>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</si>
  <si>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</si>
  <si>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</si>
  <si>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</si>
  <si>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</si>
  <si>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</si>
  <si>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</si>
  <si>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</si>
  <si>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</si>
  <si>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</si>
  <si>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</si>
  <si>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</si>
  <si>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</si>
  <si>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</si>
  <si>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</si>
  <si>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</si>
  <si>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</si>
  <si>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</si>
  <si>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</si>
  <si>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</si>
  <si>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</si>
  <si>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</si>
  <si>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</si>
  <si>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</si>
  <si>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</si>
  <si>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</si>
  <si>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</si>
  <si>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</si>
  <si>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</si>
  <si>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</si>
  <si>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</si>
  <si>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</si>
  <si>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</si>
  <si>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</si>
  <si>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</si>
  <si>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</si>
  <si>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</si>
  <si>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</si>
  <si>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</si>
  <si>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</si>
  <si>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</si>
  <si>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</si>
  <si>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</si>
  <si>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</si>
  <si>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</si>
  <si>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</si>
  <si>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</si>
  <si>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</si>
  <si>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</si>
  <si>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</si>
  <si>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</si>
  <si>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</si>
  <si>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</si>
  <si>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</si>
  <si>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</si>
  <si>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</si>
  <si>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</si>
  <si>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</si>
  <si>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</si>
  <si>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</si>
  <si>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</si>
  <si>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</si>
  <si>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</si>
  <si>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</si>
  <si>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</si>
  <si>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</si>
  <si>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</si>
  <si>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</si>
  <si>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</si>
  <si>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</si>
  <si>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</si>
  <si>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</si>
  <si>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</si>
  <si>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</si>
  <si>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</si>
  <si>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</si>
  <si>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</si>
  <si>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</si>
  <si>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</si>
  <si>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</si>
  <si>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</si>
  <si>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</si>
  <si>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</si>
  <si>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</si>
  <si>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</si>
  <si>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</si>
  <si>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</si>
  <si>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</si>
  <si>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</si>
  <si>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</si>
  <si>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</si>
  <si>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</si>
  <si>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</si>
  <si>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</si>
  <si>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</si>
  <si>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</si>
  <si>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</si>
  <si>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</si>
  <si>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</si>
  <si>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</si>
  <si>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</si>
  <si>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</si>
  <si>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</si>
  <si>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</si>
  <si>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</si>
  <si>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</si>
  <si>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</si>
  <si>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</si>
  <si>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</si>
  <si>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</si>
  <si>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</si>
  <si>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</si>
  <si>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</si>
  <si>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</si>
  <si>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</si>
  <si>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</si>
  <si>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</si>
  <si>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</si>
  <si>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</si>
  <si>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</si>
  <si>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</si>
  <si>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</si>
  <si>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</si>
  <si>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</si>
  <si>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</si>
  <si>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</si>
  <si>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</si>
  <si>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</si>
  <si>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</si>
  <si>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</si>
  <si>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</si>
  <si>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</si>
  <si>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</si>
  <si>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</si>
  <si>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</si>
  <si>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</si>
  <si>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</si>
  <si>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</si>
  <si>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</si>
  <si>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</si>
  <si>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</si>
  <si>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</si>
  <si>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</si>
  <si>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</si>
  <si>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</si>
  <si>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</si>
  <si>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</si>
  <si>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</si>
  <si>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</si>
  <si>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</si>
  <si>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</si>
  <si>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</si>
  <si>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</si>
  <si>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</si>
  <si>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</si>
  <si>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</si>
  <si>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</si>
  <si>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</si>
  <si>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</si>
  <si>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</si>
  <si>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</si>
  <si>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</si>
  <si>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</si>
  <si>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</si>
  <si>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</si>
  <si>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</si>
  <si>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</si>
  <si>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</si>
  <si>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</si>
  <si>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</si>
  <si>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</si>
  <si>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</si>
  <si>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</si>
  <si>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</si>
  <si>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</si>
  <si>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</si>
  <si>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</si>
  <si>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</si>
  <si>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</si>
  <si>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</si>
  <si>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</si>
  <si>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</si>
  <si>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</si>
  <si>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</si>
  <si>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</si>
  <si>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</si>
  <si>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</si>
  <si>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</si>
  <si>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</si>
  <si>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</si>
  <si>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</si>
  <si>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</si>
  <si>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</si>
  <si>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</si>
  <si>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</si>
  <si>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</si>
  <si>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</si>
  <si>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</si>
  <si>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</si>
  <si>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</si>
  <si>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</si>
  <si>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</si>
  <si>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</si>
  <si>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</si>
  <si>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</si>
  <si>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</si>
  <si>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</si>
  <si>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</si>
  <si>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</si>
  <si>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</si>
  <si>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</si>
  <si>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</si>
  <si>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</si>
  <si>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</si>
  <si>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</si>
  <si>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</si>
  <si>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</si>
  <si>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</si>
  <si>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</si>
  <si>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</si>
  <si>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</si>
  <si>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</si>
  <si>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</si>
  <si>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</si>
  <si>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</si>
  <si>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</si>
  <si>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</si>
  <si>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</si>
  <si>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</si>
  <si>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</si>
  <si>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</si>
  <si>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</si>
  <si>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</si>
  <si>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</si>
  <si>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</si>
  <si>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</si>
  <si>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</si>
  <si>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</si>
  <si>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</si>
  <si>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</si>
  <si>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</si>
  <si>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</si>
  <si>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</si>
  <si>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</si>
  <si>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</si>
  <si>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</si>
  <si>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</si>
  <si>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</si>
  <si>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</si>
  <si>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</si>
  <si>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</si>
  <si>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</si>
  <si>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</si>
  <si>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</si>
  <si>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</si>
  <si>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</si>
  <si>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</si>
  <si>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</si>
  <si>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</si>
  <si>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</si>
  <si>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</si>
  <si>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</si>
  <si>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</si>
  <si>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</si>
  <si>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</si>
  <si>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</si>
  <si>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</si>
  <si>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</si>
  <si>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</si>
  <si>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</si>
  <si>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</si>
  <si>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</si>
  <si>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</si>
  <si>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</si>
  <si>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</si>
  <si>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</si>
  <si>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</si>
  <si>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</si>
  <si>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</si>
  <si>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</si>
  <si>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</si>
  <si>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</si>
  <si>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</si>
  <si>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</si>
  <si>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</si>
  <si>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</si>
  <si>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</si>
  <si>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</si>
  <si>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</si>
  <si>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</si>
  <si>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</si>
  <si>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</si>
  <si>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</si>
  <si>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</si>
  <si>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</si>
  <si>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</si>
  <si>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</si>
  <si>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</si>
  <si>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</si>
  <si>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</si>
  <si>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</si>
  <si>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</si>
  <si>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</si>
  <si>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</si>
  <si>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</si>
  <si>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</si>
  <si>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</si>
  <si>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</si>
  <si>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</si>
  <si>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</si>
  <si>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</si>
  <si>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</si>
  <si>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</si>
  <si>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</si>
  <si>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</si>
  <si>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</si>
  <si>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</si>
  <si>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</si>
  <si>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</si>
  <si>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</si>
  <si>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</si>
  <si>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</si>
  <si>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</si>
  <si>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</si>
  <si>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</si>
  <si>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</si>
  <si>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</si>
  <si>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</si>
  <si>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</si>
  <si>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</si>
  <si>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</si>
  <si>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</si>
  <si>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</si>
  <si>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</si>
  <si>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</si>
  <si>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</si>
  <si>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</si>
  <si>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</si>
  <si>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</si>
  <si>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</si>
  <si>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</si>
  <si>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</si>
  <si>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</si>
  <si>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</si>
  <si>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</si>
  <si>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</si>
  <si>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</si>
  <si>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</si>
  <si>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</si>
  <si>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</si>
  <si>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</si>
  <si>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</si>
  <si>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</si>
  <si>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</si>
  <si>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</si>
  <si>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</si>
  <si>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</si>
  <si>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</si>
  <si>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</si>
  <si>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</si>
  <si>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</si>
  <si>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</si>
  <si>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</si>
  <si>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</si>
  <si>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</si>
  <si>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</si>
  <si>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</si>
  <si>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</si>
  <si>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</si>
  <si>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</si>
  <si>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</si>
  <si>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</si>
  <si>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</si>
  <si>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</si>
  <si>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</si>
  <si>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</si>
  <si>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</si>
  <si>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</si>
  <si>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</si>
  <si>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</si>
  <si>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</si>
  <si>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</si>
  <si>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</si>
  <si>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</si>
  <si>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</si>
  <si>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</si>
  <si>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</si>
  <si>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</si>
  <si>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</si>
  <si>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</si>
  <si>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</si>
  <si>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</si>
  <si>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</si>
  <si>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</si>
  <si>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</si>
  <si>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</si>
  <si>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</si>
  <si>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</si>
  <si>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</si>
  <si>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</si>
  <si>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</si>
  <si>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</si>
  <si>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</si>
  <si>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</si>
  <si>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</si>
  <si>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</si>
  <si>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</si>
  <si>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</si>
  <si>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</si>
  <si>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</si>
  <si>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</si>
  <si>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</si>
  <si>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</si>
  <si>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</si>
  <si>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</si>
  <si>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</si>
  <si>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</si>
  <si>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</si>
  <si>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</si>
  <si>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</si>
  <si>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</si>
  <si>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</si>
  <si>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</si>
  <si>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</si>
  <si>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</si>
  <si>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</si>
  <si>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</si>
  <si>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</si>
  <si>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</si>
  <si>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</si>
  <si>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</si>
  <si>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</si>
  <si>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</si>
  <si>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</si>
  <si>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</si>
  <si>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</si>
  <si>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</si>
  <si>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</si>
  <si>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</si>
  <si>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</si>
  <si>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</si>
  <si>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</si>
  <si>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</si>
  <si>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</si>
  <si>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</si>
  <si>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</si>
  <si>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</si>
  <si>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</si>
  <si>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</si>
  <si>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</si>
  <si>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</si>
  <si>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</si>
  <si>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</si>
  <si>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</si>
  <si>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</si>
  <si>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</si>
  <si>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</si>
  <si>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</si>
  <si>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</si>
  <si>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</si>
  <si>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</si>
  <si>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</si>
  <si>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</si>
  <si>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</si>
  <si>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</si>
  <si>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</si>
  <si>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</si>
  <si>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</si>
  <si>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</si>
  <si>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</si>
  <si>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</si>
  <si>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</si>
  <si>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</si>
  <si>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</si>
  <si>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</si>
  <si>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</si>
  <si>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</si>
  <si>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</si>
  <si>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</si>
  <si>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</si>
  <si>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</si>
  <si>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</si>
  <si>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</si>
  <si>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</si>
  <si>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</si>
  <si>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</si>
  <si>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</si>
  <si>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</si>
  <si>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</si>
  <si>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</si>
  <si>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</si>
  <si>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</si>
  <si>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</si>
  <si>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</si>
  <si>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</si>
  <si>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</si>
  <si>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</si>
  <si>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</si>
  <si>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</si>
  <si>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</si>
  <si>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</si>
  <si>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</si>
  <si>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</si>
  <si>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</si>
  <si>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</si>
  <si>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</si>
  <si>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</si>
  <si>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</si>
  <si>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</si>
  <si>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</si>
  <si>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</si>
  <si>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</si>
  <si>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</si>
  <si>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</si>
  <si>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</si>
  <si>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</si>
  <si>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</si>
  <si>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</si>
  <si>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</si>
  <si>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</si>
  <si>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</si>
  <si>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</si>
  <si>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</si>
  <si>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</si>
  <si>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</si>
  <si>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</si>
  <si>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</si>
  <si>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</si>
  <si>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</si>
  <si>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</si>
  <si>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</si>
  <si>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</si>
  <si>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</si>
  <si>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</si>
  <si>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</si>
  <si>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</si>
  <si>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</si>
  <si>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</si>
  <si>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</si>
  <si>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</si>
  <si>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</si>
  <si>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</si>
  <si>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</si>
  <si>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</si>
  <si>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</si>
  <si>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</si>
  <si>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</si>
  <si>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</si>
  <si>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</si>
  <si>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</si>
  <si>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</si>
  <si>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</si>
  <si>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</si>
  <si>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</si>
  <si>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</si>
  <si>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</si>
  <si>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</si>
  <si>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</si>
  <si>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</si>
  <si>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</si>
  <si>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</si>
  <si>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</si>
  <si>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</si>
  <si>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</si>
  <si>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</si>
  <si>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</si>
  <si>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</si>
  <si>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</si>
  <si>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</si>
  <si>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</si>
  <si>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</si>
  <si>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</si>
  <si>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</si>
  <si>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</si>
  <si>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</si>
  <si>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</si>
  <si>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</si>
  <si>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</si>
  <si>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</si>
  <si>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</si>
  <si>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</si>
  <si>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</si>
  <si>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</si>
  <si>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</si>
  <si>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</si>
  <si>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</si>
  <si>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</si>
  <si>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</si>
  <si>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</si>
  <si>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</si>
  <si>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</si>
  <si>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</si>
  <si>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</si>
  <si>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</si>
  <si>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</si>
  <si>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</si>
  <si>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</si>
  <si>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</si>
  <si>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</si>
  <si>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</si>
  <si>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</si>
  <si>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</si>
  <si>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</si>
  <si>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</si>
  <si>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</si>
  <si>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</si>
  <si>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</si>
  <si>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</si>
  <si>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</si>
  <si>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</si>
  <si>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</si>
  <si>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</si>
  <si>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</si>
  <si>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</si>
  <si>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</si>
  <si>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</si>
  <si>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</si>
  <si>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</si>
  <si>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</si>
  <si>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</si>
  <si>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</si>
  <si>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</si>
  <si>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</si>
  <si>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</si>
  <si>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</si>
  <si>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</si>
  <si>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</si>
  <si>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</si>
  <si>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</si>
  <si>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</si>
  <si>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</si>
  <si>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</si>
  <si>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</si>
  <si>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</si>
  <si>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</si>
  <si>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</si>
  <si>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</si>
  <si>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</si>
  <si>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</si>
  <si>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</si>
  <si>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</si>
  <si>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</si>
  <si>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</si>
  <si>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</si>
  <si>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</si>
  <si>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</si>
  <si>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</si>
  <si>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</si>
  <si>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</si>
  <si>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</si>
  <si>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</si>
  <si>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</si>
  <si>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</si>
  <si>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</si>
  <si>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</si>
  <si>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</si>
  <si>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</si>
  <si>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</si>
  <si>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</si>
  <si>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</si>
  <si>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</si>
  <si>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</si>
  <si>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</si>
  <si>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</si>
  <si>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</si>
  <si>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</si>
  <si>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</si>
  <si>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</si>
  <si>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</si>
  <si>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</si>
  <si>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</si>
  <si>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</si>
  <si>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</si>
  <si>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</si>
  <si>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</si>
  <si>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</si>
  <si>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</si>
  <si>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</si>
  <si>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</si>
  <si>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</si>
  <si>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</si>
  <si>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</si>
  <si>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</si>
  <si>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</si>
  <si>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</si>
  <si>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</si>
  <si>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</si>
  <si>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</si>
  <si>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</si>
  <si>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</si>
  <si>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</si>
  <si>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</si>
  <si>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</si>
  <si>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</si>
  <si>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</si>
  <si>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</si>
  <si>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</si>
  <si>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</si>
  <si>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</si>
  <si>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</si>
  <si>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</si>
  <si>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</si>
  <si>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</si>
  <si>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</si>
  <si>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</si>
  <si>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</si>
  <si>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</si>
  <si>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</si>
  <si>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</si>
  <si>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</si>
  <si>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</si>
  <si>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</si>
  <si>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</si>
  <si>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</si>
  <si>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</si>
  <si>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</si>
  <si>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</si>
  <si>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</si>
  <si>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</si>
  <si>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</si>
  <si>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</si>
  <si>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</si>
  <si>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</si>
  <si>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</si>
  <si>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</si>
  <si>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</si>
  <si>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</si>
  <si>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</si>
  <si>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</si>
  <si>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</si>
  <si>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</si>
  <si>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</si>
  <si>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</si>
  <si>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</si>
  <si>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</si>
  <si>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</si>
  <si>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</si>
  <si>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</si>
  <si>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</si>
  <si>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</si>
  <si>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</si>
  <si>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</si>
  <si>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</si>
  <si>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</si>
  <si>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</si>
  <si>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</si>
  <si>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</si>
  <si>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</si>
  <si>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</si>
  <si>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</si>
  <si>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</si>
  <si>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</si>
  <si>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</si>
  <si>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</si>
  <si>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</si>
  <si>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</si>
  <si>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</si>
  <si>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</si>
  <si>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</si>
  <si>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</si>
  <si>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</si>
  <si>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</si>
  <si>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</si>
  <si>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</si>
  <si>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</si>
  <si>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</si>
  <si>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</si>
  <si>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</si>
  <si>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</si>
  <si>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</si>
  <si>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</si>
  <si>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</si>
  <si>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</si>
  <si>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</si>
  <si>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</si>
  <si>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</si>
  <si>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</si>
  <si>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</si>
  <si>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</si>
  <si>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</si>
  <si>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</si>
  <si>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</si>
  <si>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</si>
  <si>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</si>
  <si>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</si>
  <si>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</si>
  <si>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</si>
  <si>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</si>
  <si>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</si>
  <si>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</si>
  <si>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</si>
  <si>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</si>
  <si>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</si>
  <si>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</si>
  <si>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</si>
  <si>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</si>
  <si>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</si>
  <si>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</si>
  <si>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</si>
  <si>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</si>
  <si>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</si>
  <si>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</si>
  <si>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</si>
  <si>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</si>
  <si>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</si>
  <si>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</si>
  <si>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</si>
  <si>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</si>
  <si>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</si>
  <si>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</si>
  <si>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</si>
  <si>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</si>
  <si>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</si>
  <si>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</si>
  <si>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</si>
  <si>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</si>
  <si>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</si>
  <si>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</si>
  <si>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</si>
  <si>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</si>
  <si>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</si>
  <si>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</si>
  <si>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</si>
  <si>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</si>
  <si>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</si>
  <si>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</si>
  <si>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</si>
  <si>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</si>
  <si>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</si>
  <si>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</si>
  <si>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</si>
  <si>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</si>
  <si>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</si>
  <si>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</si>
  <si>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</si>
  <si>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</si>
  <si>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</si>
  <si>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</si>
  <si>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</si>
  <si>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</si>
  <si>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</si>
  <si>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</si>
  <si>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</si>
  <si>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</si>
  <si>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</si>
  <si>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</si>
  <si>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</si>
  <si>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</si>
  <si>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</si>
  <si>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</si>
  <si>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</si>
  <si>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</si>
  <si>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</si>
  <si>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</si>
  <si>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</si>
  <si>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</si>
  <si>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</si>
  <si>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</si>
  <si>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</si>
  <si>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</si>
  <si>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</si>
  <si>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</si>
  <si>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</si>
  <si>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</si>
  <si>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</si>
  <si>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</si>
  <si>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</si>
  <si>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</si>
  <si>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</si>
  <si>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</si>
  <si>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</si>
  <si>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</si>
  <si>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</si>
  <si>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</si>
  <si>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</si>
  <si>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</si>
  <si>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</si>
  <si>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</si>
  <si>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</si>
  <si>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</si>
  <si>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</si>
  <si>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</si>
  <si>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</si>
  <si>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</si>
  <si>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</si>
  <si>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</si>
  <si>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</si>
  <si>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</si>
  <si>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</si>
  <si>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</si>
  <si>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</si>
  <si>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</si>
  <si>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</si>
  <si>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</si>
  <si>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</si>
  <si>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</si>
  <si>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</si>
  <si>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</si>
  <si>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</si>
  <si>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</si>
  <si>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</si>
  <si>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</si>
  <si>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</si>
  <si>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</si>
  <si>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</si>
  <si>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</si>
  <si>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</si>
  <si>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</si>
  <si>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</si>
  <si>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</si>
  <si>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</si>
  <si>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</si>
  <si>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</si>
  <si>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</si>
  <si>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</si>
  <si>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</si>
  <si>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</si>
  <si>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</si>
  <si>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</si>
  <si>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</si>
  <si>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</si>
  <si>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</si>
  <si>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</si>
  <si>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</si>
  <si>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</si>
  <si>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</si>
  <si>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</si>
  <si>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</si>
  <si>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</si>
  <si>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</si>
  <si>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</si>
  <si>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</si>
  <si>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</si>
  <si>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</si>
  <si>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</si>
  <si>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</si>
  <si>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</si>
  <si>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</si>
  <si>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</si>
  <si>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</si>
  <si>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</si>
  <si>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</si>
  <si>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</si>
  <si>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</si>
  <si>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</si>
  <si>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</si>
  <si>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</si>
  <si>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</si>
  <si>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</si>
  <si>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</si>
  <si>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</si>
  <si>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</si>
  <si>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</si>
  <si>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</si>
  <si>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</si>
  <si>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</si>
  <si>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</si>
  <si>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</si>
  <si>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</si>
  <si>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</si>
  <si>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</si>
  <si>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</si>
  <si>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</si>
  <si>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</si>
  <si>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</si>
  <si>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</si>
  <si>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</si>
  <si>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</si>
  <si>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</si>
  <si>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</si>
  <si>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</si>
  <si>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</si>
  <si>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</si>
  <si>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</si>
  <si>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</si>
  <si>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</si>
  <si>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</si>
  <si>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</si>
  <si>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</si>
  <si>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</si>
  <si>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</si>
  <si>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</si>
  <si>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</si>
  <si>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</si>
  <si>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</si>
  <si>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</si>
  <si>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</si>
  <si>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</si>
  <si>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</si>
  <si>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</si>
  <si>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</si>
  <si>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</si>
  <si>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</si>
  <si>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</si>
  <si>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</si>
  <si>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</si>
  <si>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</si>
  <si>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</si>
  <si>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</si>
  <si>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</si>
  <si>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</si>
  <si>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</si>
  <si>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</si>
  <si>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</si>
  <si>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</si>
  <si>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</si>
  <si>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</si>
  <si>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</si>
  <si>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</si>
  <si>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</si>
  <si>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</si>
  <si>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</si>
  <si>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</si>
  <si>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</si>
  <si>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</si>
  <si>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</si>
  <si>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</si>
  <si>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</si>
  <si>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</si>
  <si>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</si>
  <si>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</si>
  <si>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</si>
  <si>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</si>
  <si>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</si>
  <si>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</si>
  <si>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</si>
  <si>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</si>
  <si>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</si>
  <si>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</si>
  <si>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</si>
  <si>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</si>
  <si>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</si>
  <si>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</si>
  <si>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</si>
  <si>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</si>
  <si>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</si>
  <si>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</si>
  <si>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</si>
  <si>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</si>
  <si>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</si>
  <si>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</si>
  <si>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</si>
  <si>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</si>
  <si>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</si>
  <si>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</si>
  <si>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</si>
  <si>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</si>
  <si>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</si>
  <si>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</si>
  <si>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</si>
  <si>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</si>
  <si>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</si>
  <si>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</si>
  <si>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</si>
  <si>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</si>
  <si>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</si>
  <si>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</si>
  <si>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</si>
  <si>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</si>
  <si>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</si>
  <si>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</si>
  <si>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</si>
  <si>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</si>
  <si>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</si>
  <si>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</si>
  <si>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</si>
  <si>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</si>
  <si>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</si>
  <si>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</si>
  <si>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</si>
  <si>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</si>
  <si>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</si>
  <si>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</si>
  <si>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</si>
  <si>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</si>
  <si>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</si>
  <si>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</si>
  <si>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</si>
  <si>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</si>
  <si>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</si>
  <si>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</si>
  <si>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</si>
  <si>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</si>
  <si>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</si>
  <si>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</si>
  <si>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</si>
  <si>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</si>
  <si>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</si>
  <si>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</si>
  <si>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</si>
  <si>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</si>
  <si>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</si>
  <si>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</si>
  <si>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</si>
  <si>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</si>
  <si>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</si>
  <si>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</si>
  <si>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</si>
  <si>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</si>
  <si>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</si>
  <si>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</si>
  <si>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</si>
  <si>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</si>
  <si>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</si>
  <si>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</si>
  <si>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</si>
  <si>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</si>
  <si>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</si>
  <si>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</si>
  <si>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</si>
  <si>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</si>
  <si>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</si>
  <si>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</si>
  <si>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</si>
  <si>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</si>
  <si>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</si>
  <si>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</si>
  <si>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</si>
  <si>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</si>
  <si>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</si>
  <si>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</si>
  <si>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</si>
  <si>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</si>
  <si>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</si>
  <si>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</si>
  <si>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</si>
  <si>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</si>
  <si>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</si>
  <si>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</si>
  <si>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</si>
  <si>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</si>
  <si>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</si>
  <si>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</si>
  <si>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</si>
  <si>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</si>
  <si>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</si>
  <si>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</si>
  <si>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</si>
  <si>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</si>
  <si>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</si>
  <si>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</si>
  <si>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</si>
  <si>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</si>
  <si>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</si>
  <si>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</si>
  <si>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</si>
  <si>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</si>
  <si>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</si>
  <si>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</si>
  <si>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</si>
  <si>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</si>
  <si>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</si>
  <si>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</si>
  <si>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</si>
  <si>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</si>
  <si>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</si>
  <si>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</si>
  <si>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</si>
  <si>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</si>
  <si>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</si>
  <si>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</si>
  <si>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</si>
  <si>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</si>
  <si>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</si>
  <si>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</si>
  <si>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</si>
  <si>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</si>
  <si>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</si>
  <si>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</si>
  <si>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</si>
  <si>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</si>
  <si>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</si>
  <si>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</si>
  <si>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</si>
  <si>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</si>
  <si>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</si>
  <si>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</si>
  <si>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</si>
  <si>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</si>
  <si>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</si>
  <si>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</si>
  <si>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</si>
  <si>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</si>
  <si>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</si>
  <si>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</si>
  <si>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</si>
  <si>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</si>
  <si>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</si>
  <si>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</si>
  <si>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</si>
  <si>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</si>
  <si>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</si>
  <si>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</si>
  <si>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</si>
  <si>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</si>
  <si>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</si>
  <si>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</si>
  <si>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</si>
  <si>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</si>
  <si>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</si>
  <si>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</si>
  <si>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</si>
  <si>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</si>
  <si>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</si>
  <si>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</si>
  <si>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</si>
  <si>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</si>
  <si>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</si>
  <si>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</si>
  <si>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</si>
  <si>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</si>
  <si>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</si>
  <si>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</si>
  <si>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</si>
  <si>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</si>
  <si>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</si>
  <si>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</si>
  <si>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</si>
  <si>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</si>
  <si>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</si>
  <si>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</si>
  <si>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</si>
  <si>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</si>
  <si>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</si>
  <si>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</si>
  <si>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</si>
  <si>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</si>
  <si>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</si>
  <si>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</si>
  <si>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</si>
  <si>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</si>
  <si>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</si>
  <si>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</si>
  <si>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</si>
  <si>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</si>
  <si>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</si>
  <si>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</si>
  <si>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</si>
  <si>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</si>
  <si>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</si>
  <si>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</si>
  <si>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</si>
  <si>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</si>
  <si>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</si>
  <si>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</si>
  <si>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</si>
  <si>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</si>
  <si>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</si>
  <si>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</si>
  <si>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</si>
  <si>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</si>
  <si>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</si>
  <si>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</si>
  <si>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</si>
  <si>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</si>
  <si>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</si>
  <si>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</si>
  <si>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</si>
  <si>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</si>
  <si>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</si>
  <si>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</si>
  <si>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</si>
  <si>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</si>
  <si>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</si>
  <si>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</si>
  <si>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</si>
  <si>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</si>
  <si>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</si>
  <si>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</si>
  <si>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</si>
  <si>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</si>
  <si>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</si>
  <si>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</si>
  <si>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</si>
  <si>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</si>
  <si>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</si>
  <si>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</si>
  <si>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</si>
  <si>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</si>
  <si>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</si>
  <si>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</si>
  <si>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</si>
  <si>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</si>
  <si>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</si>
  <si>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</si>
  <si>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</si>
  <si>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</si>
  <si>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</si>
  <si>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</si>
  <si>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</si>
  <si>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</si>
  <si>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</si>
  <si>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</si>
  <si>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</si>
  <si>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</si>
  <si>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</si>
  <si>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</si>
  <si>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</si>
  <si>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</si>
  <si>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</si>
  <si>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</si>
  <si>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</si>
  <si>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</si>
  <si>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</si>
  <si>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</si>
  <si>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</si>
  <si>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</si>
  <si>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</si>
  <si>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</si>
  <si>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</si>
  <si>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</si>
  <si>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</si>
  <si>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</si>
  <si>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</si>
  <si>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</si>
  <si>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</si>
  <si>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</si>
  <si>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</si>
  <si>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</si>
  <si>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</si>
  <si>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</si>
  <si>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</si>
  <si>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</si>
  <si>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</si>
  <si>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</si>
  <si>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</si>
  <si>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</si>
  <si>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</si>
  <si>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</si>
  <si>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</si>
  <si>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</si>
  <si>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</si>
  <si>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</si>
  <si>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</si>
  <si>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</si>
  <si>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</si>
  <si>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</si>
  <si>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</si>
  <si>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</si>
  <si>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</si>
  <si>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</si>
  <si>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</si>
  <si>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</si>
  <si>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</si>
  <si>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</si>
  <si>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</si>
  <si>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</si>
  <si>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</si>
  <si>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</si>
  <si>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</si>
  <si>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</si>
  <si>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</si>
  <si>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</si>
  <si>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</si>
  <si>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</si>
  <si>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</si>
  <si>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</si>
  <si>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</si>
  <si>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</si>
  <si>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</si>
  <si>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</si>
  <si>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</si>
  <si>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</si>
  <si>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</si>
  <si>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</si>
  <si>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</si>
  <si>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</si>
  <si>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</si>
  <si>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</si>
  <si>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</si>
  <si>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</si>
  <si>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</si>
  <si>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</si>
  <si>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</si>
  <si>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</si>
  <si>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</si>
  <si>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</si>
  <si>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</si>
  <si>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</si>
  <si>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</si>
  <si>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</si>
  <si>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</si>
  <si>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</si>
  <si>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</si>
  <si>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</si>
  <si>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</si>
  <si>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</si>
  <si>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</si>
  <si>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</si>
  <si>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</si>
  <si>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</si>
  <si>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</si>
  <si>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</si>
  <si>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</si>
  <si>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</si>
  <si>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</si>
  <si>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</si>
  <si>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</si>
  <si>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</si>
  <si>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</si>
  <si>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</si>
  <si>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</si>
  <si>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</si>
  <si>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</si>
  <si>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</si>
  <si>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</si>
  <si>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</si>
  <si>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</si>
  <si>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</si>
  <si>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</si>
  <si>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</si>
  <si>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</si>
  <si>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</si>
  <si>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</si>
  <si>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</si>
  <si>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</si>
  <si>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</si>
  <si>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</si>
  <si>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</si>
  <si>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</si>
  <si>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</si>
  <si>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</si>
  <si>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</si>
  <si>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</si>
  <si>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</si>
  <si>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</si>
  <si>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</si>
  <si>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</si>
  <si>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</si>
  <si>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</si>
  <si>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</si>
  <si>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</si>
  <si>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</si>
  <si>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</si>
  <si>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</si>
  <si>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</si>
  <si>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</si>
  <si>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</si>
  <si>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</si>
  <si>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</si>
  <si>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</si>
  <si>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</si>
  <si>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</si>
  <si>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</si>
  <si>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</si>
  <si>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</si>
  <si>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</si>
  <si>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</si>
  <si>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</si>
  <si>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</si>
  <si>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</si>
  <si>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</si>
  <si>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</si>
  <si>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</si>
  <si>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</si>
  <si>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</si>
  <si>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</si>
  <si>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</si>
  <si>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</si>
  <si>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</si>
  <si>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</si>
  <si>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</si>
  <si>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</si>
  <si>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</si>
  <si>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</si>
  <si>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</si>
  <si>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</si>
  <si>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</si>
  <si>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</si>
  <si>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</si>
  <si>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</si>
  <si>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</si>
  <si>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</si>
  <si>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</si>
  <si>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</si>
  <si>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</si>
  <si>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</si>
  <si>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</si>
  <si>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</si>
  <si>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</si>
  <si>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</si>
  <si>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</si>
  <si>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</si>
  <si>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</si>
  <si>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</si>
  <si>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</si>
  <si>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</si>
  <si>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</si>
  <si>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</si>
  <si>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</si>
  <si>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</si>
  <si>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</si>
  <si>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</si>
  <si>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</si>
  <si>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</si>
  <si>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</si>
  <si>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</si>
  <si>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</si>
  <si>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</si>
  <si>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</si>
  <si>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</si>
  <si>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</si>
  <si>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</si>
  <si>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</si>
  <si>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</si>
  <si>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</si>
  <si>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</si>
  <si>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</si>
  <si>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</si>
  <si>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</si>
  <si>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</si>
  <si>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</si>
  <si>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</si>
  <si>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</si>
  <si>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</si>
  <si>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</si>
  <si>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</si>
  <si>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</si>
  <si>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</si>
  <si>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</si>
  <si>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</si>
  <si>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</si>
  <si>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</si>
  <si>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</si>
  <si>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</si>
  <si>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</si>
  <si>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</si>
  <si>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</si>
  <si>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</si>
  <si>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</si>
  <si>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</si>
  <si>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</si>
  <si>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</si>
  <si>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</si>
  <si>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</si>
  <si>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</si>
  <si>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</si>
  <si>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</si>
  <si>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</si>
  <si>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</si>
  <si>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</si>
  <si>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</si>
  <si>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</si>
  <si>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</si>
  <si>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</si>
  <si>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</si>
  <si>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</si>
  <si>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</si>
  <si>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</si>
  <si>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</si>
  <si>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</si>
  <si>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</si>
  <si>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</si>
  <si>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</si>
  <si>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</si>
  <si>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</si>
  <si>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</si>
  <si>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</si>
  <si>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</si>
  <si>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</si>
  <si>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</si>
  <si>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</si>
  <si>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</si>
  <si>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</si>
  <si>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</si>
  <si>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</si>
  <si>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</si>
  <si>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</si>
  <si>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</si>
  <si>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</si>
  <si>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</si>
  <si>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</si>
  <si>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</si>
  <si>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</si>
  <si>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</si>
  <si>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</si>
  <si>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</si>
  <si>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</si>
  <si>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</si>
  <si>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</si>
  <si>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</si>
  <si>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</si>
  <si>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</si>
  <si>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</si>
  <si>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</si>
  <si>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</si>
  <si>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</si>
  <si>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</si>
  <si>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</si>
  <si>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</si>
  <si>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</si>
  <si>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</si>
  <si>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</si>
  <si>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</si>
  <si>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</si>
  <si>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</si>
  <si>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</si>
  <si>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</si>
  <si>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</si>
  <si>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</si>
  <si>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</si>
  <si>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</si>
  <si>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</si>
  <si>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</si>
  <si>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</si>
  <si>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</si>
  <si>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</si>
  <si>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</si>
  <si>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</si>
  <si>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</si>
  <si>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</si>
  <si>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</si>
  <si>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</si>
  <si>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</si>
  <si>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</si>
  <si>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</si>
  <si>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</si>
  <si>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</si>
  <si>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</si>
  <si>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</si>
  <si>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</si>
  <si>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</si>
  <si>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</si>
  <si>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</si>
  <si>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</si>
  <si>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</si>
  <si>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</si>
  <si>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</si>
  <si>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</si>
  <si>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</si>
  <si>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</si>
  <si>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</si>
  <si>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</si>
  <si>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</si>
  <si>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</si>
  <si>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</si>
  <si>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</si>
  <si>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</si>
  <si>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</si>
  <si>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</si>
  <si>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</si>
  <si>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</si>
  <si>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</si>
  <si>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</si>
  <si>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</si>
  <si>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</si>
  <si>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</si>
  <si>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</si>
  <si>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</si>
  <si>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</si>
  <si>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</si>
  <si>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</si>
  <si>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</si>
  <si>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</si>
  <si>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</si>
  <si>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</si>
  <si>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</si>
  <si>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</si>
  <si>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</si>
  <si>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</si>
  <si>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</si>
  <si>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</si>
  <si>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</si>
  <si>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</si>
  <si>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</si>
  <si>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</si>
  <si>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</si>
  <si>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</si>
  <si>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</si>
  <si>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</si>
  <si>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</si>
  <si>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</si>
  <si>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</si>
  <si>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</si>
  <si>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</si>
  <si>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</si>
  <si>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</si>
  <si>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</si>
  <si>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</si>
  <si>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</si>
  <si>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</si>
  <si>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</si>
  <si>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</si>
  <si>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</si>
  <si>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</si>
  <si>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</si>
  <si>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</si>
  <si>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</si>
  <si>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</si>
  <si>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</si>
  <si>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</si>
  <si>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</si>
  <si>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</si>
  <si>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</si>
  <si>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</si>
  <si>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</si>
  <si>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</si>
  <si>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</si>
  <si>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</si>
  <si>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</si>
  <si>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</si>
  <si>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</si>
  <si>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</si>
  <si>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</si>
  <si>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</si>
  <si>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</si>
  <si>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</si>
  <si>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</si>
  <si>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</si>
  <si>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</si>
  <si>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</si>
  <si>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</si>
  <si>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</si>
  <si>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</si>
  <si>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</si>
  <si>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</si>
  <si>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</si>
  <si>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</si>
  <si>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</si>
  <si>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</si>
  <si>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</si>
  <si>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</si>
  <si>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</si>
  <si>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</si>
  <si>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</si>
  <si>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</si>
  <si>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</si>
  <si>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</si>
  <si>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</si>
  <si>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</si>
  <si>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</si>
  <si>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</si>
  <si>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</si>
  <si>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</si>
  <si>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</si>
  <si>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</si>
  <si>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</si>
  <si>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</si>
  <si>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</si>
  <si>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</si>
  <si>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</si>
  <si>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</si>
  <si>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</si>
  <si>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</si>
  <si>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</si>
  <si>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</si>
  <si>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</si>
  <si>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</si>
  <si>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</si>
  <si>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</si>
  <si>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</si>
  <si>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</si>
  <si>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</si>
  <si>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</si>
  <si>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</si>
  <si>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</si>
  <si>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</si>
  <si>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</si>
  <si>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</si>
  <si>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</si>
  <si>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</si>
  <si>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</si>
  <si>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</si>
  <si>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</si>
  <si>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</si>
  <si>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</si>
  <si>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</si>
  <si>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</si>
  <si>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</si>
  <si>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</si>
  <si>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</si>
  <si>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</si>
  <si>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</si>
  <si>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</si>
  <si>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</si>
  <si>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</si>
  <si>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</si>
  <si>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</si>
  <si>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</si>
  <si>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</si>
  <si>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</si>
  <si>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</si>
  <si>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</si>
  <si>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</si>
  <si>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</si>
  <si>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</si>
  <si>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</si>
  <si>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</si>
  <si>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</si>
  <si>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</si>
  <si>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</si>
  <si>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</si>
  <si>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</si>
  <si>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</si>
  <si>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</si>
  <si>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</si>
  <si>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</si>
  <si>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</si>
  <si>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</si>
  <si>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</si>
  <si>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</si>
  <si>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</si>
  <si>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</si>
  <si>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</si>
  <si>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</si>
  <si>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</si>
  <si>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</si>
  <si>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</si>
  <si>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</si>
  <si>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</si>
  <si>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</si>
  <si>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</si>
  <si>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</si>
  <si>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</si>
  <si>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</si>
  <si>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</si>
  <si>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</si>
  <si>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</si>
  <si>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</si>
  <si>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</si>
  <si>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</si>
  <si>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</si>
  <si>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</si>
  <si>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</si>
  <si>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</si>
  <si>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</si>
  <si>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</si>
  <si>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</si>
  <si>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</si>
  <si>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</si>
  <si>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</si>
  <si>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</si>
  <si>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</si>
  <si>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</si>
  <si>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</si>
  <si>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</si>
  <si>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</si>
  <si>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</si>
  <si>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</si>
  <si>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</si>
  <si>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</si>
  <si>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</si>
  <si>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</si>
  <si>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</si>
  <si>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</si>
  <si>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</si>
  <si>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</si>
  <si>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</si>
  <si>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</si>
  <si>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</si>
  <si>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</si>
  <si>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</si>
  <si>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</si>
  <si>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</si>
  <si>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</si>
  <si>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</si>
  <si>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</si>
  <si>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</si>
  <si>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</si>
  <si>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</si>
  <si>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</si>
  <si>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</si>
  <si>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</si>
  <si>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</si>
  <si>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</si>
  <si>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</si>
  <si>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</si>
  <si>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</si>
  <si>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</si>
  <si>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</si>
  <si>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</si>
  <si>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</si>
  <si>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</si>
  <si>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</si>
  <si>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</si>
  <si>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</si>
  <si>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</si>
  <si>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</si>
  <si>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</si>
  <si>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</si>
  <si>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</si>
  <si>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</si>
  <si>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</si>
  <si>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</si>
  <si>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</si>
  <si>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</si>
  <si>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</si>
  <si>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</si>
  <si>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</si>
  <si>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</si>
  <si>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</si>
  <si>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</si>
  <si>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</si>
  <si>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</si>
  <si>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</si>
  <si>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</si>
  <si>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</si>
  <si>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</si>
  <si>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</si>
  <si>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</si>
  <si>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</si>
  <si>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</si>
  <si>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</si>
  <si>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</si>
  <si>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</si>
  <si>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</si>
  <si>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</si>
  <si>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</si>
  <si>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</si>
  <si>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</si>
  <si>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</si>
  <si>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</si>
  <si>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</si>
  <si>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</si>
  <si>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</si>
  <si>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</si>
  <si>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</si>
  <si>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</si>
  <si>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</si>
  <si>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</si>
  <si>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</si>
  <si>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</si>
  <si>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</si>
  <si>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</si>
  <si>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</si>
  <si>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</si>
  <si>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</si>
  <si>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</si>
  <si>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</si>
  <si>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</si>
  <si>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</si>
  <si>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</si>
  <si>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</si>
  <si>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</si>
  <si>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</si>
  <si>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</si>
  <si>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</si>
  <si>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</si>
  <si>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</si>
  <si>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</si>
  <si>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</si>
  <si>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</si>
  <si>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</si>
  <si>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</si>
  <si>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</si>
  <si>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</si>
  <si>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</si>
  <si>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</si>
  <si>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</si>
  <si>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</si>
  <si>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</si>
  <si>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</si>
  <si>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</si>
  <si>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</si>
  <si>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</si>
  <si>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</si>
  <si>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</si>
  <si>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</si>
  <si>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</si>
  <si>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</si>
  <si>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</si>
  <si>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</si>
  <si>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</si>
  <si>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</si>
  <si>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</si>
  <si>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</si>
  <si>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</si>
  <si>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</si>
  <si>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</si>
  <si>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</si>
  <si>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</si>
  <si>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</si>
  <si>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</si>
  <si>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</si>
  <si>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</si>
  <si>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</si>
  <si>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</si>
  <si>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</si>
  <si>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</si>
  <si>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</si>
  <si>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</si>
  <si>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</si>
  <si>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</si>
  <si>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</si>
  <si>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</si>
  <si>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</si>
  <si>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</si>
  <si>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</si>
  <si>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</si>
  <si>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</si>
  <si>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</si>
  <si>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</si>
  <si>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</si>
  <si>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</si>
  <si>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</si>
  <si>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</si>
  <si>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</si>
  <si>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</si>
  <si>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</si>
  <si>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</si>
  <si>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</si>
  <si>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</si>
  <si>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</si>
  <si>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</si>
  <si>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</si>
  <si>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</si>
  <si>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</si>
  <si>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</si>
  <si>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</si>
  <si>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</si>
  <si>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</si>
  <si>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</si>
  <si>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</si>
  <si>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</si>
  <si>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</si>
  <si>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</si>
  <si>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</si>
  <si>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</si>
  <si>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</si>
  <si>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</si>
  <si>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</si>
  <si>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</si>
  <si>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</si>
  <si>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</si>
  <si>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</si>
  <si>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</si>
  <si>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</si>
  <si>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</si>
  <si>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</si>
  <si>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</si>
  <si>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</si>
  <si>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</si>
  <si>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</si>
  <si>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</si>
  <si>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</si>
  <si>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</si>
  <si>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</si>
  <si>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</si>
  <si>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</si>
  <si>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</si>
  <si>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</si>
  <si>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</si>
  <si>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</si>
  <si>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</si>
  <si>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</si>
  <si>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</si>
  <si>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</si>
  <si>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</si>
  <si>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</si>
  <si>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</si>
  <si>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</si>
  <si>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</si>
  <si>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</si>
  <si>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</si>
  <si>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</si>
  <si>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</si>
  <si>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</si>
  <si>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</si>
  <si>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</si>
  <si>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</si>
  <si>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</si>
  <si>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</si>
  <si>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</si>
  <si>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</si>
  <si>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</si>
  <si>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</si>
  <si>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</si>
  <si>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</si>
  <si>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</si>
  <si>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</si>
  <si>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</si>
  <si>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</si>
  <si>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</si>
  <si>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</si>
  <si>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</si>
  <si>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</si>
  <si>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</si>
  <si>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</si>
  <si>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</si>
  <si>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</si>
  <si>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</si>
  <si>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</si>
  <si>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</si>
  <si>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</si>
  <si>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</si>
  <si>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</si>
  <si>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</si>
  <si>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</si>
  <si>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</si>
  <si>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</si>
  <si>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</si>
  <si>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</si>
  <si>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</si>
  <si>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</si>
  <si>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</si>
  <si>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</si>
  <si>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</si>
  <si>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</si>
  <si>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</si>
  <si>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</si>
  <si>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</si>
  <si>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</si>
  <si>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</si>
  <si>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</si>
  <si>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</si>
  <si>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</si>
  <si>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</si>
  <si>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</si>
  <si>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</si>
  <si>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</si>
  <si>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</si>
  <si>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</si>
  <si>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</si>
  <si>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</si>
  <si>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</si>
  <si>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</si>
  <si>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</si>
  <si>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</si>
  <si>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</si>
  <si>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</si>
  <si>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</si>
  <si>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</si>
  <si>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</si>
  <si>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</si>
  <si>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</si>
  <si>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</si>
  <si>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</si>
  <si>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</si>
  <si>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</si>
  <si>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</si>
  <si>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</si>
  <si>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</si>
  <si>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</si>
  <si>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</si>
  <si>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</si>
  <si>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</si>
  <si>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</si>
  <si>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</si>
  <si>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</si>
  <si>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</si>
  <si>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</si>
  <si>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</si>
  <si>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</si>
  <si>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</si>
  <si>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</si>
  <si>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</si>
  <si>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</si>
  <si>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</si>
  <si>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</si>
  <si>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</si>
  <si>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</si>
  <si>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</si>
  <si>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</si>
  <si>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</si>
  <si>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</si>
  <si>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</si>
  <si>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</si>
  <si>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</si>
  <si>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</si>
  <si>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</si>
  <si>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</si>
  <si>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</si>
  <si>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</si>
  <si>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</si>
  <si>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</si>
  <si>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</si>
  <si>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</si>
  <si>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</si>
  <si>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</si>
  <si>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</si>
  <si>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</si>
  <si>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</si>
  <si>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</si>
  <si>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</si>
  <si>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</si>
  <si>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</si>
  <si>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</si>
  <si>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</si>
  <si>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</si>
  <si>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</si>
  <si>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</si>
  <si>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</si>
  <si>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</si>
  <si>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</si>
  <si>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</si>
  <si>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</si>
  <si>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</si>
  <si>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</si>
  <si>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</si>
  <si>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</si>
  <si>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</si>
  <si>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</si>
  <si>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</si>
  <si>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</si>
  <si>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</si>
  <si>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</si>
  <si>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</si>
  <si>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</si>
  <si>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</si>
  <si>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</si>
  <si>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</si>
  <si>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</si>
  <si>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</si>
  <si>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</si>
  <si>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</si>
  <si>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</si>
  <si>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</si>
  <si>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</si>
  <si>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</si>
  <si>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</si>
  <si>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</si>
  <si>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</si>
  <si>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</si>
  <si>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</si>
  <si>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</si>
  <si>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</si>
  <si>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</si>
  <si>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</si>
  <si>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</si>
  <si>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</si>
  <si>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</si>
  <si>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</si>
  <si>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</si>
  <si>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</si>
  <si>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</si>
  <si>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</si>
  <si>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</si>
  <si>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</si>
  <si>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</si>
  <si>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</si>
  <si>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</si>
  <si>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</si>
  <si>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</si>
  <si>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</si>
  <si>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</si>
  <si>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</si>
  <si>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</si>
  <si>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</si>
  <si>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</si>
  <si>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</si>
  <si>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</si>
  <si>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</si>
  <si>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</si>
  <si>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</si>
  <si>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</si>
  <si>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</si>
  <si>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</si>
  <si>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</si>
  <si>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</si>
  <si>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</si>
  <si>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</si>
  <si>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</si>
  <si>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</si>
  <si>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</si>
  <si>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</si>
  <si>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</si>
  <si>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</si>
  <si>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</si>
  <si>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</si>
  <si>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</si>
  <si>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</si>
  <si>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</si>
  <si>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</si>
  <si>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</si>
  <si>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</si>
  <si>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</si>
  <si>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</si>
  <si>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</si>
  <si>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</si>
  <si>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</si>
  <si>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</si>
  <si>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</si>
  <si>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</si>
  <si>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</si>
  <si>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</si>
  <si>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</si>
  <si>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</si>
  <si>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</si>
  <si>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</si>
  <si>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</si>
  <si>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</si>
  <si>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</si>
  <si>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</si>
  <si>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</si>
  <si>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</si>
  <si>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</si>
  <si>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</si>
  <si>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</si>
  <si>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</si>
  <si>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</si>
  <si>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</si>
  <si>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</si>
  <si>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</si>
  <si>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</si>
  <si>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</si>
  <si>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</si>
  <si>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</si>
  <si>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</si>
  <si>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</si>
  <si>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</si>
  <si>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</si>
  <si>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</si>
  <si>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</si>
  <si>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</si>
  <si>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</si>
  <si>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</si>
  <si>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</si>
  <si>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</si>
  <si>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</si>
  <si>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</si>
  <si>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</si>
  <si>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</si>
  <si>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</si>
  <si>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</si>
  <si>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</si>
  <si>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</si>
  <si>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</si>
  <si>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</si>
  <si>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</si>
  <si>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</si>
  <si>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</si>
  <si>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</si>
  <si>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</si>
  <si>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</si>
  <si>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</si>
  <si>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</si>
  <si>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</si>
  <si>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</si>
  <si>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</si>
  <si>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</si>
  <si>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</si>
  <si>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</si>
  <si>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</si>
  <si>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</si>
  <si>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</si>
  <si>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</si>
  <si>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</si>
  <si>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</si>
  <si>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</si>
  <si>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</si>
  <si>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</si>
  <si>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</si>
  <si>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</si>
  <si>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</si>
  <si>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</si>
  <si>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</si>
  <si>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</si>
  <si>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</si>
  <si>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</si>
  <si>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</si>
  <si>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</si>
  <si>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</si>
  <si>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</si>
  <si>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</si>
  <si>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</si>
  <si>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</si>
  <si>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</si>
  <si>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</si>
  <si>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</si>
  <si>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</si>
  <si>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</si>
  <si>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</si>
  <si>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</si>
  <si>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</si>
  <si>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</si>
  <si>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</si>
  <si>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</si>
  <si>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</si>
  <si>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</si>
  <si>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</si>
  <si>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</si>
  <si>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</si>
  <si>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</si>
  <si>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</si>
  <si>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</si>
  <si>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</si>
  <si>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</si>
  <si>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</si>
  <si>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</si>
  <si>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</si>
  <si>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</si>
  <si>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</si>
  <si>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</si>
  <si>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</si>
  <si>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</si>
  <si>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</si>
  <si>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</si>
  <si>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</si>
  <si>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</si>
  <si>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</si>
  <si>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</si>
  <si>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</si>
  <si>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</si>
  <si>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</si>
  <si>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</si>
  <si>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</si>
  <si>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</si>
  <si>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</si>
  <si>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</si>
  <si>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</si>
  <si>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</si>
  <si>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</si>
  <si>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</si>
  <si>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</si>
  <si>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</si>
  <si>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</si>
  <si>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</si>
  <si>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</si>
  <si>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</si>
  <si>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</si>
  <si>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</si>
  <si>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</si>
  <si>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</si>
  <si>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</si>
  <si>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</si>
  <si>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</si>
  <si>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</si>
  <si>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</si>
  <si>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</si>
  <si>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</si>
  <si>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</si>
  <si>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</si>
  <si>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</si>
  <si>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</si>
  <si>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</si>
  <si>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</si>
  <si>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</si>
  <si>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</si>
  <si>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</si>
  <si>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</si>
  <si>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</si>
  <si>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</si>
  <si>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</si>
  <si>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</si>
  <si>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</si>
  <si>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</si>
  <si>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</si>
  <si>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</si>
  <si>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</si>
  <si>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</si>
  <si>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</si>
  <si>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</si>
  <si>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</si>
  <si>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</si>
  <si>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</si>
  <si>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</si>
  <si>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</si>
  <si>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</si>
  <si>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</si>
  <si>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</si>
  <si>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</si>
  <si>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</si>
  <si>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</si>
  <si>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</si>
  <si>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</si>
  <si>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</si>
  <si>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</si>
  <si>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</si>
  <si>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</si>
  <si>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</si>
  <si>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</si>
  <si>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</si>
  <si>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</si>
  <si>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</si>
  <si>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</si>
  <si>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</si>
  <si>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</si>
  <si>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</si>
  <si>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</si>
  <si>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</si>
  <si>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</si>
  <si>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</si>
  <si>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</si>
  <si>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</si>
  <si>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</si>
  <si>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</si>
  <si>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</si>
  <si>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</si>
  <si>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</si>
  <si>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</si>
  <si>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</si>
  <si>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</si>
  <si>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</si>
  <si>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</si>
  <si>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</si>
  <si>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</si>
  <si>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</si>
  <si>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</si>
  <si>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</si>
  <si>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</si>
  <si>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</si>
  <si>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</si>
  <si>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</si>
  <si>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</si>
  <si>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</si>
  <si>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</si>
  <si>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</si>
  <si>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</si>
  <si>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</si>
  <si>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</si>
  <si>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</si>
  <si>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</si>
  <si>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</si>
  <si>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</si>
  <si>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</si>
  <si>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</si>
  <si>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</si>
  <si>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</si>
  <si>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</si>
  <si>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</si>
  <si>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</si>
  <si>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</si>
  <si>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</si>
  <si>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</si>
  <si>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</si>
  <si>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</si>
  <si>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</si>
  <si>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</si>
  <si>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</si>
  <si>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</si>
  <si>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</si>
  <si>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</si>
  <si>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</si>
  <si>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</si>
  <si>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</si>
  <si>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</si>
  <si>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</si>
  <si>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</si>
  <si>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</si>
  <si>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</si>
  <si>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</si>
  <si>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</si>
  <si>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</si>
  <si>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</si>
  <si>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</si>
  <si>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</si>
  <si>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</si>
  <si>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</si>
  <si>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</si>
  <si>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</si>
  <si>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</si>
  <si>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</si>
  <si>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</si>
  <si>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</si>
  <si>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</si>
  <si>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</si>
  <si>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</si>
  <si>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</si>
  <si>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</si>
  <si>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</si>
  <si>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</si>
  <si>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</si>
  <si>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</si>
  <si>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</si>
  <si>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</si>
  <si>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</si>
  <si>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</si>
  <si>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</si>
  <si>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</si>
  <si>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</si>
  <si>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</si>
  <si>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</si>
  <si>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</si>
  <si>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</si>
  <si>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</si>
  <si>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</si>
  <si>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</si>
  <si>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</si>
  <si>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</si>
  <si>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</si>
  <si>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</si>
  <si>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</si>
  <si>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</si>
  <si>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</si>
  <si>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</si>
  <si>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</si>
  <si>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</si>
  <si>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</si>
  <si>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</si>
  <si>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</si>
  <si>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</si>
  <si>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</si>
  <si>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</si>
  <si>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</si>
  <si>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</si>
  <si>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</si>
  <si>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</si>
  <si>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</si>
  <si>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</si>
  <si>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</si>
  <si>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</si>
  <si>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</si>
  <si>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</si>
  <si>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</si>
  <si>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</si>
  <si>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</si>
  <si>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</si>
  <si>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</si>
  <si>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</si>
  <si>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</si>
  <si>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</si>
  <si>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</si>
  <si>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</si>
  <si>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</si>
  <si>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</si>
  <si>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</si>
  <si>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</si>
  <si>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</si>
  <si>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</si>
  <si>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</si>
  <si>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</si>
  <si>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</si>
  <si>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</si>
  <si>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</si>
  <si>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</si>
  <si>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</si>
  <si>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</si>
  <si>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</si>
  <si>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</si>
  <si>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</si>
  <si>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</si>
  <si>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</si>
  <si>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</si>
  <si>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</si>
  <si>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</si>
  <si>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</si>
  <si>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</si>
  <si>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</si>
  <si>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</si>
  <si>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</si>
  <si>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</si>
  <si>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</si>
  <si>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</si>
  <si>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</si>
  <si>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</si>
  <si>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</si>
  <si>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</si>
  <si>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</si>
  <si>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</si>
  <si>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</si>
  <si>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</si>
  <si>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</si>
  <si>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</si>
  <si>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</si>
  <si>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</si>
  <si>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</si>
  <si>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</si>
  <si>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</si>
  <si>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</si>
  <si>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</si>
  <si>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</si>
  <si>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</si>
  <si>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</si>
  <si>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</si>
  <si>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</si>
  <si>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</si>
  <si>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</si>
  <si>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</si>
  <si>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</si>
  <si>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</si>
  <si>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</si>
  <si>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</si>
  <si>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</si>
  <si>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</si>
  <si>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</si>
  <si>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</si>
  <si>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</si>
  <si>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</si>
  <si>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</si>
  <si>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</si>
  <si>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</si>
  <si>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</si>
  <si>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</si>
  <si>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</si>
  <si>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</si>
  <si>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</si>
  <si>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</si>
  <si>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</si>
  <si>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</si>
  <si>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</si>
  <si>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</si>
  <si>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</si>
  <si>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</si>
  <si>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</si>
  <si>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</si>
  <si>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</si>
  <si>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</si>
  <si>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</si>
  <si>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</si>
  <si>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</si>
  <si>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</si>
  <si>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</si>
  <si>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</si>
  <si>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</si>
  <si>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</si>
  <si>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</si>
  <si>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</si>
  <si>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</si>
  <si>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</si>
  <si>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</si>
  <si>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</si>
  <si>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</si>
  <si>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</si>
  <si>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</si>
  <si>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</si>
  <si>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</si>
  <si>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</si>
  <si>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</si>
  <si>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</si>
  <si>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</si>
  <si>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</si>
  <si>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</si>
  <si>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</si>
  <si>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</si>
  <si>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</si>
  <si>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</si>
  <si>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</si>
  <si>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</si>
  <si>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</si>
  <si>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</si>
  <si>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</si>
  <si>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</si>
  <si>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</si>
  <si>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</si>
  <si>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</si>
  <si>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</si>
  <si>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</si>
  <si>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</si>
  <si>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</si>
  <si>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</si>
  <si>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</si>
  <si>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</si>
  <si>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</si>
  <si>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</si>
  <si>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</si>
  <si>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</si>
  <si>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</si>
  <si>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</si>
  <si>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</si>
  <si>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</si>
  <si>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</si>
  <si>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</si>
  <si>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</si>
  <si>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</si>
  <si>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</si>
  <si>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</si>
  <si>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</si>
  <si>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</si>
  <si>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</si>
  <si>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</si>
  <si>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</si>
  <si>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</si>
  <si>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</si>
  <si>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</si>
  <si>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</si>
  <si>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</si>
  <si>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</si>
  <si>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</si>
  <si>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</si>
  <si>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</si>
  <si>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</si>
  <si>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</si>
  <si>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</si>
  <si>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</si>
  <si>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</si>
  <si>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</si>
  <si>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</si>
  <si>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</si>
  <si>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</si>
  <si>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</si>
  <si>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</si>
  <si>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</si>
  <si>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</si>
  <si>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</si>
  <si>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</si>
  <si>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</si>
  <si>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</si>
  <si>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</si>
  <si>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</si>
  <si>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</si>
  <si>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</si>
  <si>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</si>
  <si>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</si>
  <si>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</si>
  <si>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</si>
  <si>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</si>
  <si>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</si>
  <si>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</si>
  <si>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</si>
  <si>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</si>
  <si>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</si>
  <si>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</si>
  <si>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</si>
  <si>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</si>
  <si>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</si>
  <si>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</si>
  <si>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</si>
  <si>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</si>
  <si>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</si>
  <si>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</si>
  <si>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</si>
  <si>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</si>
  <si>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</si>
  <si>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</si>
  <si>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</si>
  <si>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</si>
  <si>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</si>
  <si>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</si>
  <si>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</si>
  <si>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</si>
  <si>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</si>
  <si>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</si>
  <si>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</si>
  <si>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</si>
  <si>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</si>
  <si>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</si>
  <si>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</si>
  <si>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</si>
  <si>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</si>
  <si>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</si>
  <si>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</si>
  <si>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</si>
  <si>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</si>
  <si>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</si>
  <si>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</si>
  <si>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</si>
  <si>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</si>
  <si>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</si>
  <si>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</si>
  <si>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</si>
  <si>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</si>
  <si>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</si>
  <si>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</si>
  <si>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</si>
  <si>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</si>
  <si>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</si>
  <si>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</si>
  <si>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</si>
  <si>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</si>
  <si>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</si>
  <si>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</si>
  <si>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</si>
  <si>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</si>
  <si>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</si>
  <si>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</si>
  <si>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</si>
  <si>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</si>
  <si>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</si>
  <si>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</si>
  <si>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</si>
  <si>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</si>
  <si>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</si>
  <si>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</si>
  <si>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</si>
  <si>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</si>
  <si>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</si>
  <si>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</si>
  <si>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</si>
  <si>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</si>
  <si>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</si>
  <si>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</si>
  <si>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</si>
  <si>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</si>
  <si>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</si>
  <si>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</si>
  <si>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</si>
  <si>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</si>
  <si>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</si>
  <si>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</si>
  <si>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</si>
  <si>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</si>
  <si>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</si>
  <si>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</si>
  <si>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</si>
  <si>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</si>
  <si>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</si>
  <si>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</si>
  <si>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</si>
  <si>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</si>
  <si>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</si>
  <si>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</si>
  <si>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</si>
  <si>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</si>
  <si>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</si>
  <si>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</si>
  <si>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</si>
  <si>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</si>
  <si>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</si>
  <si>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</si>
  <si>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</si>
  <si>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</si>
  <si>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</si>
  <si>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</si>
  <si>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</si>
  <si>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</si>
  <si>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</si>
  <si>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</si>
  <si>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</si>
  <si>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</si>
  <si>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</si>
  <si>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</si>
  <si>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</si>
  <si>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</si>
  <si>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</si>
  <si>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</si>
  <si>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</si>
  <si>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</si>
  <si>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</si>
  <si>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</si>
  <si>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</si>
  <si>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</si>
  <si>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</si>
  <si>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</si>
  <si>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</si>
  <si>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</si>
  <si>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</si>
  <si>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</si>
  <si>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</si>
  <si>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</si>
  <si>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</si>
  <si>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</si>
  <si>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</si>
  <si>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</si>
  <si>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</si>
  <si>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</si>
  <si>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</si>
  <si>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</si>
  <si>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</si>
  <si>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</si>
  <si>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</si>
  <si>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</si>
  <si>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</si>
  <si>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</si>
  <si>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</si>
  <si>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</si>
  <si>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</si>
  <si>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</si>
  <si>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</si>
  <si>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</si>
  <si>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</si>
  <si>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</si>
  <si>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</si>
  <si>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</si>
  <si>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</si>
  <si>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</si>
  <si>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</si>
  <si>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</si>
  <si>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</si>
  <si>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</si>
  <si>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</si>
  <si>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</si>
  <si>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</si>
  <si>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</si>
  <si>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</si>
  <si>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</si>
  <si>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</si>
  <si>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</si>
  <si>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</si>
  <si>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</si>
  <si>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</si>
  <si>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</si>
  <si>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</si>
  <si>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</si>
  <si>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</si>
  <si>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</si>
  <si>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</si>
  <si>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</si>
  <si>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</si>
  <si>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</si>
  <si>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</si>
  <si>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</si>
  <si>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</si>
  <si>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</si>
  <si>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</si>
  <si>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</si>
  <si>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</si>
  <si>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</si>
  <si>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</si>
  <si>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</si>
  <si>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</si>
  <si>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</si>
  <si>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</si>
  <si>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</si>
  <si>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</si>
  <si>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</si>
  <si>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</si>
  <si>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</si>
  <si>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</si>
  <si>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</si>
  <si>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</si>
  <si>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</si>
  <si>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</si>
  <si>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</si>
  <si>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</si>
  <si>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</si>
  <si>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</si>
  <si>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</si>
  <si>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</si>
  <si>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</si>
  <si>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</si>
  <si>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</si>
  <si>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</si>
  <si>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</si>
  <si>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</si>
  <si>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</si>
  <si>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</si>
  <si>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</si>
  <si>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</si>
  <si>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</si>
  <si>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</si>
  <si>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</si>
  <si>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</si>
  <si>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</si>
  <si>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</si>
  <si>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</si>
  <si>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</si>
  <si>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</si>
  <si>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</si>
  <si>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</si>
  <si>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</si>
  <si>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</si>
  <si>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</si>
  <si>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</si>
  <si>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</si>
  <si>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</si>
  <si>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</si>
  <si>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</si>
  <si>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</si>
  <si>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</si>
  <si>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</si>
  <si>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</si>
  <si>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</si>
  <si>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</si>
  <si>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</si>
  <si>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</si>
  <si>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</si>
  <si>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</si>
  <si>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</si>
  <si>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</si>
  <si>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</si>
  <si>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</si>
  <si>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</si>
  <si>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</si>
  <si>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</si>
  <si>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</si>
  <si>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</si>
  <si>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</si>
  <si>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</si>
  <si>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</si>
  <si>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</si>
  <si>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</si>
  <si>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</si>
  <si>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</si>
  <si>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</si>
  <si>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</si>
  <si>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</si>
  <si>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</si>
  <si>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</si>
  <si>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</si>
  <si>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</si>
  <si>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</si>
  <si>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</si>
  <si>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</si>
  <si>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</si>
  <si>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</si>
  <si>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</si>
  <si>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</si>
  <si>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</si>
  <si>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</si>
  <si>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</si>
  <si>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</si>
  <si>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</si>
  <si>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</si>
  <si>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</si>
  <si>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</si>
  <si>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</si>
  <si>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</si>
  <si>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</si>
  <si>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</si>
  <si>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</si>
  <si>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</si>
  <si>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</si>
  <si>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</si>
  <si>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</si>
  <si>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</si>
  <si>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</si>
  <si>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</si>
  <si>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</si>
  <si>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</si>
  <si>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</si>
  <si>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</si>
  <si>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</si>
  <si>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</si>
  <si>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</si>
  <si>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</si>
  <si>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</si>
  <si>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</si>
  <si>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</si>
  <si>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</si>
  <si>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</si>
  <si>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</si>
  <si>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</si>
  <si>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</si>
  <si>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</si>
  <si>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</si>
  <si>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</si>
  <si>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</si>
  <si>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</si>
  <si>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</si>
  <si>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</si>
  <si>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</si>
  <si>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</si>
  <si>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</si>
  <si>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</si>
  <si>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</si>
  <si>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</si>
  <si>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</si>
  <si>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</si>
  <si>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</si>
  <si>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</si>
  <si>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</si>
  <si>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</si>
  <si>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</si>
  <si>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</si>
  <si>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</si>
  <si>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</si>
  <si>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</si>
  <si>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</si>
  <si>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</si>
  <si>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</si>
  <si>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</si>
  <si>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</si>
  <si>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</si>
  <si>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</si>
  <si>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</si>
  <si>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</si>
  <si>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</si>
  <si>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</si>
  <si>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</si>
  <si>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</si>
  <si>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</si>
  <si>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</si>
  <si>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</si>
  <si>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</si>
  <si>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</si>
  <si>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</si>
  <si>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</si>
  <si>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</si>
  <si>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</si>
  <si>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</si>
  <si>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</si>
  <si>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</si>
  <si>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</si>
  <si>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</si>
  <si>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</si>
  <si>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</si>
  <si>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</si>
  <si>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</si>
  <si>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</si>
  <si>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</si>
  <si>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</si>
  <si>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</si>
  <si>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</si>
  <si>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</si>
  <si>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</si>
  <si>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</si>
  <si>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</si>
  <si>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</si>
  <si>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</si>
  <si>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</si>
  <si>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</si>
  <si>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</si>
  <si>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</si>
  <si>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</si>
  <si>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</si>
  <si>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</si>
  <si>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</si>
  <si>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</si>
  <si>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</si>
  <si>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</si>
  <si>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</si>
  <si>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</si>
  <si>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</si>
  <si>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</si>
  <si>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</si>
  <si>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</si>
  <si>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</si>
  <si>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</si>
  <si>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</si>
  <si>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</si>
  <si>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</si>
  <si>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</si>
  <si>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</si>
  <si>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</si>
  <si>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</si>
  <si>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</si>
  <si>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</si>
  <si>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</si>
  <si>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</si>
  <si>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</si>
  <si>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</si>
  <si>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</si>
  <si>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</si>
  <si>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</si>
  <si>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</si>
  <si>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</si>
  <si>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</si>
  <si>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</si>
  <si>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</si>
  <si>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</si>
  <si>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</si>
  <si>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</si>
  <si>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</si>
  <si>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</si>
  <si>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</si>
  <si>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</si>
  <si>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</si>
  <si>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</si>
  <si>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</si>
  <si>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</si>
  <si>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</si>
  <si>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</si>
  <si>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</si>
  <si>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</si>
  <si>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</si>
  <si>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</si>
  <si>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</si>
  <si>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</si>
  <si>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</si>
  <si>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</si>
  <si>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</si>
  <si>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</si>
  <si>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</si>
  <si>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</si>
  <si>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</si>
  <si>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</si>
  <si>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</si>
  <si>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</si>
  <si>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</si>
  <si>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</si>
  <si>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</si>
  <si>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</si>
  <si>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</si>
  <si>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</si>
  <si>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</si>
  <si>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</si>
  <si>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</si>
  <si>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</si>
  <si>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</si>
  <si>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</si>
  <si>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</si>
  <si>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</si>
  <si>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</si>
  <si>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</si>
  <si>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</si>
  <si>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</si>
  <si>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</si>
  <si>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</si>
  <si>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</si>
  <si>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</si>
  <si>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</si>
  <si>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</si>
  <si>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</si>
  <si>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</si>
  <si>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</si>
  <si>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</si>
  <si>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</si>
  <si>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</si>
  <si>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</si>
  <si>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</si>
  <si>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</si>
  <si>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</si>
  <si>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</si>
  <si>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</si>
  <si>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</si>
  <si>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</si>
  <si>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</si>
  <si>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</si>
  <si>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</si>
  <si>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</si>
  <si>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</si>
  <si>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</si>
  <si>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</si>
  <si>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</si>
  <si>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</si>
  <si>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</si>
  <si>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</si>
  <si>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</si>
  <si>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</si>
  <si>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</si>
  <si>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</si>
  <si>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</si>
  <si>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</si>
  <si>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</si>
  <si>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</si>
  <si>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</si>
  <si>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</si>
  <si>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</si>
  <si>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</si>
  <si>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</si>
  <si>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</si>
  <si>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</si>
  <si>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</si>
  <si>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</si>
  <si>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</si>
  <si>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</si>
  <si>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</si>
  <si>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</si>
  <si>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</si>
  <si>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</si>
  <si>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</si>
  <si>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</si>
  <si>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</si>
  <si>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</si>
  <si>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</si>
  <si>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</si>
  <si>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</si>
  <si>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</si>
  <si>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</si>
  <si>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</si>
  <si>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</si>
  <si>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</si>
  <si>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</si>
  <si>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</si>
  <si>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</si>
  <si>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</si>
  <si>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</si>
  <si>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</si>
  <si>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</si>
  <si>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</si>
  <si>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</si>
  <si>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</si>
  <si>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</si>
  <si>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</si>
  <si>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</si>
  <si>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</si>
  <si>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</si>
  <si>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</si>
  <si>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</si>
  <si>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</si>
  <si>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</si>
  <si>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</si>
  <si>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</si>
  <si>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</si>
  <si>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</si>
  <si>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</si>
  <si>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</si>
  <si>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</si>
  <si>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</si>
  <si>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</si>
  <si>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</si>
  <si>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</si>
  <si>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</si>
  <si>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</si>
  <si>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</si>
  <si>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</si>
  <si>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</si>
  <si>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</si>
  <si>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</si>
  <si>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</si>
  <si>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</si>
  <si>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</si>
  <si>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</si>
  <si>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</si>
  <si>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</si>
  <si>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</si>
  <si>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</si>
  <si>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</si>
  <si>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</si>
  <si>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</si>
  <si>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</si>
  <si>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</si>
  <si>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</si>
  <si>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</si>
  <si>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</si>
  <si>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</si>
  <si>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</si>
  <si>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</si>
  <si>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</si>
  <si>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</si>
  <si>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</si>
  <si>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</si>
  <si>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</si>
  <si>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</si>
  <si>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</si>
  <si>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</si>
  <si>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</si>
  <si>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</si>
  <si>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</si>
  <si>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</si>
  <si>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</si>
  <si>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</si>
  <si>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</si>
  <si>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</si>
  <si>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</si>
  <si>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</si>
  <si>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</si>
  <si>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</si>
  <si>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</si>
  <si>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</si>
  <si>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</si>
  <si>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</si>
  <si>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</si>
  <si>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</si>
  <si>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</si>
  <si>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</si>
  <si>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</si>
  <si>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</si>
  <si>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</si>
  <si>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</si>
  <si>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</si>
  <si>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</si>
  <si>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</si>
  <si>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</si>
  <si>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</si>
  <si>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</si>
  <si>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</si>
  <si>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</si>
  <si>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</si>
  <si>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</si>
  <si>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</si>
  <si>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</si>
  <si>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</si>
  <si>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</si>
  <si>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</si>
  <si>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</si>
  <si>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</si>
  <si>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</si>
  <si>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</si>
  <si>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</si>
  <si>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</si>
  <si>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</si>
  <si>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</si>
  <si>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</si>
  <si>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</si>
  <si>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</si>
  <si>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</si>
  <si>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</si>
  <si>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</si>
  <si>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</si>
  <si>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</si>
  <si>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</si>
  <si>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</si>
  <si>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</si>
  <si>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</si>
  <si>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</si>
  <si>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</si>
  <si>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</si>
  <si>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</si>
  <si>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</si>
  <si>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</si>
  <si>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</si>
  <si>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</si>
  <si>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</si>
  <si>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</si>
  <si>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</si>
  <si>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</si>
  <si>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</si>
  <si>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</si>
  <si>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</si>
  <si>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</si>
  <si>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</si>
  <si>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</si>
  <si>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</si>
  <si>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</si>
  <si>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</si>
  <si>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</si>
  <si>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</si>
  <si>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</si>
  <si>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</si>
  <si>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</si>
  <si>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</si>
  <si>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</si>
  <si>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</si>
  <si>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</si>
  <si>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</si>
  <si>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</si>
  <si>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</si>
  <si>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</si>
  <si>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</si>
  <si>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</si>
  <si>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</si>
  <si>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</si>
  <si>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</si>
  <si>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</si>
  <si>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</si>
  <si>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</si>
  <si>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</si>
  <si>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</si>
  <si>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</si>
  <si>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</si>
  <si>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</si>
  <si>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</si>
  <si>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</si>
  <si>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</si>
  <si>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</si>
  <si>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</si>
  <si>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</si>
  <si>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</si>
  <si>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</si>
  <si>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</si>
  <si>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</si>
  <si>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</si>
  <si>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</si>
  <si>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</si>
  <si>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</si>
  <si>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</si>
  <si>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</si>
  <si>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</si>
  <si>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</si>
  <si>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</si>
  <si>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</si>
  <si>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</si>
  <si>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</si>
  <si>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</si>
  <si>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</si>
  <si>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</si>
  <si>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</si>
  <si>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</si>
  <si>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</si>
  <si>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</si>
  <si>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</si>
  <si>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</si>
  <si>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</si>
  <si>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</si>
  <si>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</si>
  <si>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</si>
  <si>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</si>
  <si>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</si>
  <si>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</si>
  <si>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</si>
  <si>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</si>
  <si>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</si>
  <si>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</si>
  <si>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</si>
  <si>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</si>
  <si>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</si>
  <si>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</si>
  <si>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</si>
  <si>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</si>
  <si>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</si>
  <si>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</si>
  <si>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</si>
  <si>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</si>
  <si>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</si>
  <si>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</si>
  <si>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</si>
  <si>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</si>
  <si>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</si>
  <si>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</si>
  <si>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</si>
  <si>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</si>
  <si>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</si>
  <si>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</si>
  <si>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</si>
  <si>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</si>
  <si>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</si>
  <si>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</si>
  <si>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</si>
  <si>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</si>
  <si>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</si>
  <si>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</si>
  <si>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</si>
  <si>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</si>
  <si>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</si>
  <si>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</si>
  <si>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</si>
  <si>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</si>
  <si>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</si>
  <si>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</si>
  <si>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</si>
  <si>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</si>
  <si>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</si>
  <si>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</si>
  <si>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</si>
  <si>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</si>
  <si>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</si>
  <si>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</si>
  <si>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</si>
  <si>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</si>
  <si>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</si>
  <si>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</si>
  <si>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</si>
  <si>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</si>
  <si>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</si>
  <si>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</si>
  <si>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</si>
  <si>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</si>
  <si>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</si>
  <si>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</si>
  <si>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</si>
  <si>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</si>
  <si>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</si>
  <si>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</si>
  <si>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</si>
  <si>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</si>
  <si>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</si>
  <si>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</si>
  <si>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</si>
  <si>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</si>
  <si>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</si>
  <si>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</si>
  <si>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</si>
  <si>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</si>
  <si>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</si>
  <si>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</si>
  <si>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</si>
  <si>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</si>
  <si>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</si>
  <si>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</si>
  <si>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</si>
  <si>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</si>
  <si>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</si>
  <si>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</si>
  <si>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</si>
  <si>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</si>
  <si>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</si>
  <si>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</si>
  <si>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</si>
  <si>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</si>
  <si>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</si>
  <si>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</si>
  <si>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</si>
  <si>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</si>
  <si>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</si>
  <si>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</si>
  <si>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</si>
  <si>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</si>
  <si>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</si>
  <si>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</si>
  <si>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</si>
  <si>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</si>
  <si>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</si>
  <si>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</si>
  <si>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</si>
  <si>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</si>
  <si>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</si>
  <si>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</si>
  <si>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</si>
  <si>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</si>
  <si>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</si>
  <si>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</si>
  <si>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</si>
  <si>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</si>
  <si>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</si>
  <si>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</si>
  <si>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</si>
  <si>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</si>
  <si>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</si>
  <si>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</si>
  <si>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</si>
  <si>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</si>
  <si>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</si>
  <si>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</si>
  <si>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</si>
  <si>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</si>
  <si>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</si>
  <si>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</si>
  <si>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</si>
  <si>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</si>
  <si>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</si>
  <si>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</si>
  <si>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</si>
  <si>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</si>
  <si>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</si>
  <si>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</si>
  <si>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</si>
  <si>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</si>
  <si>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</si>
  <si>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</si>
  <si>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</si>
  <si>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</si>
  <si>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</si>
  <si>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</si>
  <si>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</si>
  <si>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</si>
  <si>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</si>
  <si>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</si>
  <si>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</si>
  <si>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</si>
  <si>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</si>
  <si>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</si>
  <si>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</si>
  <si>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</si>
  <si>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</si>
  <si>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</si>
  <si>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</si>
  <si>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</si>
  <si>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</si>
  <si>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</si>
  <si>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</si>
  <si>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</si>
  <si>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</si>
  <si>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</si>
  <si>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</si>
  <si>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</si>
  <si>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</si>
  <si>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</si>
  <si>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</si>
  <si>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</si>
  <si>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</si>
  <si>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</si>
  <si>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</si>
  <si>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</si>
  <si>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</si>
  <si>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</si>
  <si>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</si>
  <si>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</si>
  <si>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</si>
  <si>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</si>
  <si>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</si>
  <si>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</si>
  <si>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</si>
  <si>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</si>
  <si>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</si>
  <si>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</si>
  <si>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</si>
  <si>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</si>
  <si>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</si>
  <si>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</si>
  <si>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</si>
  <si>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</si>
  <si>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</si>
  <si>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</si>
  <si>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</si>
  <si>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</si>
  <si>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</si>
  <si>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</si>
  <si>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</si>
  <si>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</si>
  <si>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</si>
  <si>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</si>
  <si>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</si>
  <si>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</si>
  <si>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</si>
  <si>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</si>
  <si>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</si>
  <si>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</si>
  <si>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</si>
  <si>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</si>
  <si>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</si>
  <si>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</si>
  <si>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</si>
  <si>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</si>
  <si>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</si>
  <si>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</si>
  <si>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</si>
  <si>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</si>
  <si>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</si>
  <si>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</si>
  <si>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</si>
  <si>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</si>
  <si>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</si>
  <si>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</si>
  <si>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</si>
  <si>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</si>
  <si>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</si>
  <si>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</si>
  <si>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</si>
  <si>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</si>
  <si>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</si>
  <si>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</si>
  <si>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</si>
  <si>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</si>
  <si>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</si>
  <si>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</si>
  <si>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</si>
  <si>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</si>
  <si>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</si>
  <si>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</si>
  <si>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</si>
  <si>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</si>
  <si>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</si>
  <si>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</si>
  <si>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</si>
  <si>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</si>
  <si>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</si>
  <si>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</si>
  <si>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</si>
  <si>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</si>
  <si>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</si>
  <si>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</si>
  <si>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</si>
  <si>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</si>
  <si>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</si>
  <si>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</si>
  <si>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</si>
  <si>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</si>
  <si>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</si>
  <si>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</si>
  <si>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</si>
  <si>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</si>
  <si>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</si>
  <si>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</si>
  <si>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</si>
  <si>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</si>
  <si>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</si>
  <si>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</si>
  <si>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</si>
  <si>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</si>
  <si>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</si>
  <si>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</si>
  <si>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</si>
  <si>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</si>
  <si>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</si>
  <si>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</si>
  <si>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</si>
  <si>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</si>
  <si>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</si>
  <si>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</si>
  <si>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</si>
  <si>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</si>
  <si>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</si>
  <si>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</si>
  <si>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</si>
  <si>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</si>
  <si>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</si>
  <si>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</si>
  <si>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</si>
  <si>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</si>
  <si>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</si>
  <si>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</si>
  <si>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</si>
  <si>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</si>
  <si>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</si>
  <si>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</si>
  <si>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</si>
  <si>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</si>
  <si>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</si>
  <si>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</si>
  <si>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</si>
  <si>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</si>
  <si>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</si>
  <si>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</si>
  <si>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</si>
  <si>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</si>
  <si>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</si>
  <si>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</si>
  <si>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</si>
  <si>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</si>
  <si>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</si>
  <si>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</si>
  <si>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</si>
  <si>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</si>
  <si>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</si>
  <si>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</si>
  <si>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</si>
  <si>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</si>
  <si>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</si>
  <si>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</si>
  <si>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</si>
  <si>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</si>
  <si>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</si>
  <si>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</si>
  <si>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</si>
  <si>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</si>
  <si>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</si>
  <si>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</si>
  <si>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</si>
  <si>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</si>
  <si>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</si>
  <si>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</si>
  <si>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</si>
  <si>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</si>
  <si>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</si>
  <si>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</si>
  <si>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</si>
  <si>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</si>
  <si>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</si>
  <si>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</si>
  <si>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</si>
  <si>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</si>
  <si>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</si>
  <si>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</si>
  <si>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</si>
  <si>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</si>
  <si>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</si>
  <si>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</si>
  <si>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</si>
  <si>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</si>
  <si>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</si>
  <si>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</si>
  <si>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</si>
  <si>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</si>
  <si>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</si>
  <si>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</si>
  <si>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</si>
  <si>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</si>
  <si>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</si>
  <si>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</si>
  <si>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</si>
  <si>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</si>
  <si>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</si>
  <si>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</si>
  <si>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</si>
  <si>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</si>
  <si>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</si>
  <si>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</si>
  <si>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</si>
  <si>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</si>
  <si>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</si>
  <si>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</si>
  <si>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</si>
  <si>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</si>
  <si>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</si>
  <si>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</si>
  <si>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</si>
  <si>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</si>
  <si>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</si>
  <si>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</si>
  <si>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</si>
  <si>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</si>
  <si>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</si>
  <si>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</si>
  <si>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</si>
  <si>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</si>
  <si>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</si>
  <si>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</si>
  <si>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</si>
  <si>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</si>
  <si>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</si>
  <si>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</si>
  <si>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</si>
  <si>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</si>
  <si>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</si>
  <si>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</si>
  <si>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</si>
  <si>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</si>
  <si>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</si>
  <si>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</si>
  <si>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</si>
  <si>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</si>
  <si>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</si>
  <si>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</si>
  <si>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</si>
  <si>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</si>
  <si>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</si>
  <si>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</si>
  <si>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</si>
  <si>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</si>
  <si>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</si>
  <si>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</si>
  <si>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</si>
  <si>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</si>
  <si>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</si>
  <si>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</si>
  <si>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</si>
  <si>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</si>
  <si>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</si>
  <si>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</si>
  <si>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</si>
  <si>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</si>
  <si>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</si>
  <si>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</si>
  <si>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</si>
  <si>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</si>
  <si>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</si>
  <si>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</si>
  <si>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</si>
  <si>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</si>
  <si>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</si>
  <si>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</si>
  <si>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</si>
  <si>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</si>
  <si>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</si>
  <si>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</si>
  <si>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</si>
  <si>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</si>
  <si>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</si>
  <si>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</si>
  <si>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</si>
  <si>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</si>
  <si>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</si>
  <si>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</si>
  <si>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</si>
  <si>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</si>
  <si>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</si>
  <si>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</si>
  <si>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</si>
  <si>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</si>
  <si>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</si>
  <si>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</si>
  <si>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</si>
  <si>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</si>
  <si>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</si>
  <si>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</si>
  <si>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</si>
  <si>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</si>
  <si>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</si>
  <si>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</si>
  <si>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</si>
  <si>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</si>
  <si>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</si>
  <si>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</si>
  <si>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</si>
  <si>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</si>
  <si>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</si>
  <si>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</si>
  <si>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</si>
  <si>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</si>
  <si>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</si>
  <si>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</si>
  <si>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</si>
  <si>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</si>
  <si>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</si>
  <si>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</si>
  <si>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</si>
  <si>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</si>
  <si>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</si>
  <si>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</si>
  <si>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</si>
  <si>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</si>
  <si>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</si>
  <si>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</si>
  <si>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</si>
  <si>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</si>
  <si>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</si>
  <si>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</si>
  <si>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</si>
  <si>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</si>
  <si>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</si>
  <si>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</si>
  <si>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</si>
  <si>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</si>
  <si>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</si>
  <si>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</si>
  <si>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</si>
  <si>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</si>
  <si>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</si>
  <si>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</si>
  <si>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</si>
  <si>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</si>
  <si>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</si>
  <si>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</si>
  <si>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</si>
  <si>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</si>
  <si>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</si>
  <si>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</si>
  <si>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</si>
  <si>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</si>
  <si>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</si>
  <si>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</si>
  <si>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</si>
  <si>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</si>
  <si>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</si>
  <si>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</si>
  <si>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</si>
  <si>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</si>
  <si>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</si>
  <si>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</si>
  <si>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</si>
  <si>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</si>
  <si>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</si>
  <si>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</si>
  <si>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</si>
  <si>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</si>
  <si>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</si>
  <si>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</si>
  <si>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</si>
  <si>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</si>
  <si>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</si>
  <si>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</si>
  <si>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</si>
  <si>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</si>
  <si>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</si>
  <si>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</si>
  <si>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</si>
  <si>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</si>
  <si>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</si>
  <si>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</si>
  <si>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</si>
  <si>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</si>
  <si>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</si>
  <si>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</si>
  <si>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</si>
  <si>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</si>
  <si>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</si>
  <si>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</si>
  <si>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</si>
  <si>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</si>
  <si>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</si>
  <si>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</si>
  <si>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</si>
  <si>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</si>
  <si>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</si>
  <si>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</si>
  <si>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</si>
  <si>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</si>
  <si>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</si>
  <si>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</si>
  <si>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</si>
  <si>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</si>
  <si>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</si>
  <si>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</si>
  <si>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</si>
  <si>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</si>
  <si>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</si>
  <si>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</si>
  <si>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</si>
  <si>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</si>
  <si>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</si>
  <si>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</si>
  <si>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</si>
  <si>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</si>
  <si>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</si>
  <si>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</si>
  <si>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</si>
  <si>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</si>
  <si>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</si>
  <si>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</si>
  <si>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</si>
  <si>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</si>
  <si>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</si>
  <si>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</si>
  <si>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</si>
  <si>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</si>
  <si>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</si>
  <si>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</si>
  <si>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</si>
  <si>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</si>
  <si>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</si>
  <si>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</si>
  <si>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</si>
  <si>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</si>
  <si>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</si>
  <si>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</si>
  <si>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</si>
  <si>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</si>
  <si>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</si>
  <si>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</si>
  <si>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</si>
  <si>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</si>
  <si>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</si>
  <si>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</si>
  <si>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</si>
  <si>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</si>
  <si>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</si>
  <si>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</si>
  <si>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</si>
  <si>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</si>
  <si>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</si>
  <si>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</si>
  <si>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</si>
  <si>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</si>
  <si>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</si>
  <si>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</si>
  <si>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</si>
  <si>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</si>
  <si>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</si>
  <si>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</si>
  <si>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</si>
  <si>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</si>
  <si>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</si>
  <si>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</si>
  <si>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</si>
  <si>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</si>
  <si>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</si>
  <si>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</si>
  <si>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</si>
  <si>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</si>
  <si>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</si>
  <si>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</si>
  <si>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</si>
  <si>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</si>
  <si>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</si>
  <si>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</si>
  <si>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</si>
  <si>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</si>
  <si>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</si>
  <si>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</si>
  <si>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</si>
  <si>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</si>
  <si>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</si>
  <si>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</si>
  <si>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</si>
  <si>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</si>
  <si>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</si>
  <si>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</si>
  <si>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</si>
  <si>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</si>
  <si>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</si>
  <si>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</si>
  <si>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</si>
  <si>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</si>
  <si>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</si>
  <si>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</si>
  <si>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</si>
  <si>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</si>
  <si>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</si>
  <si>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</si>
  <si>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</si>
  <si>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</si>
  <si>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</si>
  <si>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</si>
  <si>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</si>
  <si>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</si>
  <si>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</si>
  <si>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</si>
  <si>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</si>
  <si>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</si>
  <si>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</si>
  <si>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</si>
  <si>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</si>
  <si>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</si>
  <si>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</si>
  <si>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</si>
  <si>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</si>
  <si>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</si>
  <si>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</si>
  <si>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</si>
  <si>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</si>
  <si>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</si>
  <si>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</si>
  <si>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</si>
  <si>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</si>
  <si>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</si>
  <si>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</si>
  <si>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</si>
  <si>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</si>
  <si>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</si>
  <si>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</si>
  <si>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</si>
  <si>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</si>
  <si>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</si>
  <si>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</si>
  <si>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</si>
  <si>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</si>
  <si>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</si>
  <si>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</si>
  <si>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</si>
  <si>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</si>
  <si>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</si>
  <si>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</si>
  <si>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</si>
  <si>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</si>
  <si>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</si>
  <si>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</si>
  <si>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</si>
  <si>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</si>
  <si>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</si>
  <si>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</si>
  <si>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</si>
  <si>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</si>
  <si>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</si>
  <si>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</si>
  <si>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</si>
  <si>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</si>
  <si>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</si>
  <si>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</si>
  <si>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</si>
  <si>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</si>
  <si>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</si>
  <si>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</si>
  <si>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</si>
  <si>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</si>
  <si>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</si>
  <si>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</si>
  <si>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</si>
  <si>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</si>
  <si>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</si>
  <si>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</si>
  <si>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</si>
  <si>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</si>
  <si>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</si>
  <si>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</si>
  <si>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</si>
  <si>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</si>
  <si>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</si>
  <si>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</si>
  <si>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</si>
  <si>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</si>
  <si>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</si>
  <si>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</si>
  <si>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</si>
  <si>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</si>
  <si>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</si>
  <si>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</si>
  <si>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</si>
  <si>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</si>
  <si>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</si>
  <si>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</si>
  <si>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</si>
  <si>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</si>
  <si>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</si>
  <si>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</si>
  <si>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</si>
  <si>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</si>
  <si>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</si>
  <si>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</si>
  <si>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</si>
  <si>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</si>
  <si>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</si>
  <si>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</si>
  <si>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</si>
  <si>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</si>
  <si>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</si>
  <si>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</si>
  <si>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</si>
  <si>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</si>
  <si>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</si>
  <si>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</si>
  <si>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</si>
  <si>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</si>
  <si>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</si>
  <si>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</si>
  <si>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</si>
  <si>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</si>
  <si>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</si>
  <si>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</si>
  <si>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</si>
  <si>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</si>
  <si>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</si>
  <si>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</si>
  <si>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</si>
  <si>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</si>
  <si>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</si>
  <si>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</si>
  <si>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</si>
  <si>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</si>
  <si>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</si>
  <si>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</si>
  <si>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</si>
  <si>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</si>
  <si>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</si>
  <si>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</si>
  <si>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</si>
  <si>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</si>
  <si>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</si>
  <si>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</si>
  <si>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</si>
  <si>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</si>
  <si>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</si>
  <si>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</si>
  <si>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</si>
  <si>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</si>
  <si>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</si>
  <si>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</si>
  <si>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</si>
  <si>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</si>
  <si>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</si>
  <si>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</si>
  <si>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</si>
  <si>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</si>
  <si>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</si>
  <si>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</si>
  <si>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</si>
  <si>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</si>
  <si>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</si>
  <si>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</si>
  <si>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</si>
  <si>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</si>
  <si>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</si>
  <si>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</si>
  <si>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</si>
  <si>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</si>
  <si>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</si>
  <si>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</si>
  <si>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</si>
  <si>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</si>
  <si>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</si>
  <si>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</si>
  <si>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</si>
  <si>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</si>
  <si>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</si>
  <si>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</si>
  <si>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</si>
  <si>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</si>
  <si>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</si>
  <si>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</si>
  <si>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</si>
  <si>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</si>
  <si>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</si>
  <si>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</si>
  <si>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</si>
  <si>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</si>
  <si>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</si>
  <si>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</si>
  <si>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</si>
  <si>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</si>
  <si>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</si>
  <si>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</si>
  <si>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</si>
  <si>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</si>
  <si>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</si>
  <si>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</si>
  <si>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</si>
  <si>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</si>
  <si>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</si>
  <si>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</si>
  <si>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</si>
  <si>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</si>
  <si>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</si>
  <si>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</si>
  <si>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</si>
  <si>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</si>
  <si>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</si>
  <si>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</si>
  <si>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</si>
  <si>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</si>
  <si>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</si>
  <si>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</si>
  <si>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</si>
  <si>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</si>
  <si>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</si>
  <si>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</si>
  <si>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</si>
  <si>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</si>
  <si>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</si>
  <si>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</si>
  <si>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</si>
  <si>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</si>
  <si>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</si>
  <si>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</si>
  <si>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</si>
  <si>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</si>
  <si>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</si>
  <si>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</si>
  <si>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</si>
  <si>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</si>
  <si>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</si>
  <si>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</si>
  <si>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</si>
  <si>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</si>
  <si>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</si>
  <si>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</si>
  <si>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</si>
  <si>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</si>
  <si>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</si>
  <si>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</si>
  <si>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</si>
  <si>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</si>
  <si>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</si>
  <si>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</si>
  <si>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</si>
  <si>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</si>
  <si>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</si>
  <si>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</si>
  <si>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</si>
  <si>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</si>
  <si>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</si>
  <si>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</si>
  <si>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</si>
  <si>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</si>
  <si>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</si>
  <si>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</si>
  <si>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</si>
  <si>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</si>
  <si>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</si>
  <si>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</si>
  <si>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</si>
  <si>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</si>
  <si>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</si>
  <si>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</si>
  <si>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</si>
  <si>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</si>
  <si>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</si>
  <si>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</si>
  <si>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</si>
  <si>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</si>
  <si>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</si>
  <si>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</si>
  <si>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</si>
  <si>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</si>
  <si>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</si>
  <si>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</si>
  <si>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</si>
  <si>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</si>
  <si>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</si>
  <si>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</si>
  <si>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</si>
  <si>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</si>
  <si>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</si>
  <si>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</si>
  <si>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</si>
  <si>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</si>
  <si>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</si>
  <si>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</si>
  <si>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</si>
  <si>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</si>
  <si>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</si>
  <si>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</si>
  <si>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</si>
  <si>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</si>
  <si>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</si>
  <si>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</si>
  <si>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</si>
  <si>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</si>
  <si>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</si>
  <si>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</si>
  <si>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</si>
  <si>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</si>
  <si>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</si>
  <si>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</si>
  <si>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</si>
  <si>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</si>
  <si>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</si>
  <si>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</si>
  <si>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</si>
  <si>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</si>
  <si>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</si>
  <si>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</si>
  <si>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</si>
  <si>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</si>
  <si>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</si>
  <si>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</si>
  <si>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</si>
  <si>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</si>
  <si>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</si>
  <si>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</si>
  <si>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</si>
  <si>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</si>
  <si>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</si>
  <si>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</si>
  <si>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</si>
  <si>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</si>
  <si>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</si>
  <si>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</si>
  <si>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</si>
  <si>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</si>
  <si>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</si>
  <si>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</si>
  <si>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</si>
  <si>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</si>
  <si>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</si>
  <si>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</si>
  <si>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</si>
  <si>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</si>
  <si>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</si>
  <si>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</si>
  <si>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</si>
  <si>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</si>
  <si>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</si>
  <si>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</si>
  <si>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</si>
  <si>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</si>
  <si>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</si>
  <si>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</si>
  <si>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</si>
  <si>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</si>
  <si>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</si>
  <si>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</si>
  <si>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</si>
  <si>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</si>
  <si>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</si>
  <si>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</si>
  <si>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</si>
  <si>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</si>
  <si>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</si>
  <si>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</si>
  <si>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</si>
  <si>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</si>
  <si>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</si>
  <si>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</si>
  <si>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</si>
  <si>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</si>
  <si>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</si>
  <si>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</si>
  <si>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</si>
  <si>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</si>
  <si>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</si>
  <si>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</si>
  <si>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</si>
  <si>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</si>
  <si>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</si>
  <si>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</si>
  <si>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</si>
  <si>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</si>
  <si>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</si>
  <si>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</si>
  <si>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</si>
  <si>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</si>
  <si>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</si>
  <si>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</si>
  <si>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</si>
  <si>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</si>
  <si>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</si>
  <si>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</si>
  <si>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</si>
  <si>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</si>
  <si>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</si>
  <si>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</si>
  <si>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</si>
  <si>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</si>
  <si>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</si>
  <si>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</si>
  <si>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</si>
  <si>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</si>
  <si>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</si>
  <si>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</si>
  <si>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</si>
  <si>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</si>
  <si>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</si>
  <si>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</si>
  <si>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</si>
  <si>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</si>
  <si>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</si>
  <si>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</si>
  <si>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</si>
  <si>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</si>
  <si>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</si>
  <si>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</si>
  <si>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</si>
  <si>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</si>
  <si>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</si>
  <si>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</si>
  <si>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</si>
  <si>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</si>
  <si>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</si>
  <si>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</si>
  <si>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</si>
  <si>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</si>
  <si>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</si>
  <si>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</si>
  <si>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</si>
  <si>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</si>
  <si>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</si>
  <si>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</si>
  <si>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</si>
  <si>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</si>
  <si>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</si>
  <si>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</si>
  <si>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</si>
  <si>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</si>
  <si>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</si>
  <si>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</si>
  <si>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</si>
  <si>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</si>
  <si>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</si>
  <si>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</si>
  <si>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</si>
  <si>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</si>
  <si>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</si>
  <si>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</si>
  <si>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</si>
  <si>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</si>
  <si>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</si>
  <si>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</si>
  <si>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</si>
  <si>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</si>
  <si>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</si>
  <si>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</si>
  <si>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</si>
  <si>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</si>
  <si>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</si>
  <si>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</si>
  <si>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</si>
  <si>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</si>
  <si>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</si>
  <si>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</si>
  <si>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</si>
  <si>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</si>
  <si>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</si>
  <si>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</si>
  <si>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</si>
  <si>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</si>
  <si>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</si>
  <si>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</si>
  <si>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</si>
  <si>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</si>
  <si>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</si>
  <si>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</si>
  <si>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</si>
  <si>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</si>
  <si>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</si>
  <si>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</si>
  <si>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</si>
  <si>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</si>
  <si>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</si>
  <si>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</si>
  <si>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</si>
  <si>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</si>
  <si>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</si>
  <si>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</si>
  <si>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</si>
  <si>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</si>
  <si>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</si>
  <si>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</si>
  <si>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</si>
  <si>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</si>
  <si>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</si>
  <si>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</si>
  <si>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</si>
  <si>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</si>
  <si>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</si>
  <si>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</si>
  <si>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</si>
  <si>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</si>
  <si>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</si>
  <si>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</si>
  <si>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</si>
  <si>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</si>
  <si>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</si>
  <si>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</si>
  <si>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</si>
  <si>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</si>
  <si>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</si>
  <si>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</si>
  <si>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</si>
  <si>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</si>
  <si>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</si>
  <si>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</si>
  <si>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</si>
  <si>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</si>
  <si>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</si>
  <si>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</si>
  <si>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</si>
  <si>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</si>
  <si>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</si>
  <si>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</si>
  <si>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</si>
  <si>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</si>
  <si>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</si>
  <si>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</si>
  <si>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</si>
  <si>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</si>
  <si>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</si>
  <si>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</si>
  <si>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</si>
  <si>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</si>
  <si>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</si>
  <si>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</si>
  <si>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</si>
  <si>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</si>
  <si>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</si>
  <si>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</si>
  <si>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</si>
  <si>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</si>
  <si>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</si>
  <si>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</si>
  <si>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</si>
  <si>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</si>
  <si>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</si>
  <si>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</si>
  <si>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</si>
  <si>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</si>
  <si>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</si>
  <si>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</si>
  <si>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</si>
  <si>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</si>
  <si>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</si>
  <si>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</si>
  <si>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</si>
  <si>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</si>
  <si>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</si>
  <si>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</si>
  <si>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</si>
  <si>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</si>
  <si>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</si>
  <si>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</si>
  <si>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</si>
  <si>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</si>
  <si>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</si>
  <si>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</si>
  <si>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</si>
  <si>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</si>
  <si>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</si>
  <si>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</si>
  <si>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</si>
  <si>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</si>
  <si>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</si>
  <si>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</si>
  <si>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</si>
  <si>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</si>
  <si>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</si>
  <si>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</si>
  <si>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</si>
  <si>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</si>
  <si>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</si>
  <si>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</si>
  <si>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</si>
  <si>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</si>
  <si>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</si>
  <si>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</si>
  <si>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</si>
  <si>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</si>
  <si>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</si>
  <si>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</si>
  <si>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</si>
  <si>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</si>
  <si>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</si>
  <si>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</si>
  <si>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</si>
  <si>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</si>
  <si>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</si>
  <si>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</si>
  <si>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</si>
  <si>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</si>
  <si>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</si>
  <si>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</si>
  <si>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</si>
  <si>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</si>
  <si>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</si>
  <si>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</si>
  <si>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</si>
  <si>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</si>
  <si>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</si>
  <si>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</si>
  <si>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</si>
  <si>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</si>
  <si>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</si>
  <si>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</si>
  <si>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</si>
  <si>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</si>
  <si>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</si>
  <si>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</si>
  <si>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</si>
  <si>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</si>
  <si>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</si>
  <si>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</si>
  <si>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</si>
  <si>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</si>
  <si>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</si>
  <si>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</si>
  <si>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</si>
  <si>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</si>
  <si>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</si>
  <si>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</si>
  <si>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</si>
  <si>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</si>
  <si>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</si>
  <si>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</si>
  <si>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</si>
  <si>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</si>
  <si>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</si>
  <si>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</si>
  <si>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</si>
  <si>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</si>
  <si>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</si>
  <si>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</si>
  <si>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</si>
  <si>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</si>
  <si>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</si>
  <si>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</si>
  <si>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</si>
  <si>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</si>
  <si>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</si>
  <si>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</si>
  <si>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</si>
  <si>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</si>
  <si>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</si>
  <si>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</si>
  <si>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</si>
  <si>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</si>
  <si>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</si>
  <si>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</si>
  <si>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</si>
  <si>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</si>
  <si>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</si>
  <si>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</si>
  <si>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</si>
  <si>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</si>
  <si>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</si>
  <si>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</si>
  <si>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</si>
  <si>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</si>
  <si>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</si>
  <si>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</si>
  <si>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</si>
  <si>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</si>
  <si>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</si>
  <si>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</si>
  <si>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</si>
  <si>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</si>
  <si>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</si>
  <si>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</si>
  <si>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</si>
  <si>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</si>
  <si>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</si>
  <si>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</si>
  <si>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</si>
  <si>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</si>
  <si>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</si>
  <si>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</si>
  <si>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</si>
  <si>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</si>
  <si>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</si>
  <si>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</si>
  <si>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</si>
  <si>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</si>
  <si>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</si>
  <si>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</si>
  <si>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</si>
  <si>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</si>
  <si>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</si>
  <si>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</si>
  <si>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</si>
  <si>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</si>
  <si>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</si>
  <si>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</si>
  <si>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</si>
  <si>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</si>
  <si>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</si>
  <si>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</si>
  <si>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</si>
  <si>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</si>
  <si>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</si>
  <si>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</si>
  <si>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</si>
  <si>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</si>
  <si>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</si>
  <si>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</si>
  <si>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</si>
  <si>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</si>
  <si>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</si>
  <si>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</si>
  <si>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</si>
  <si>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</si>
  <si>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</si>
  <si>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</si>
  <si>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</si>
  <si>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</si>
  <si>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</si>
  <si>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</si>
  <si>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</si>
  <si>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</si>
  <si>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</si>
  <si>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</si>
  <si>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</si>
  <si>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</si>
  <si>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</si>
  <si>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</si>
  <si>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</si>
  <si>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</si>
  <si>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</si>
  <si>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</si>
  <si>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</si>
  <si>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</si>
  <si>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</si>
  <si>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</si>
  <si>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</si>
  <si>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</si>
  <si>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</si>
  <si>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</si>
  <si>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</si>
  <si>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</si>
  <si>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</si>
  <si>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</si>
  <si>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</si>
  <si>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</si>
  <si>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</si>
  <si>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</si>
  <si>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</si>
  <si>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</si>
  <si>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</si>
  <si>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</si>
  <si>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</si>
  <si>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</si>
  <si>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</si>
  <si>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</si>
  <si>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</si>
  <si>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</si>
  <si>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</si>
  <si>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</si>
  <si>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</si>
  <si>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</si>
  <si>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</si>
  <si>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</si>
  <si>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</si>
  <si>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</si>
  <si>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</si>
  <si>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</si>
  <si>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</si>
  <si>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</si>
  <si>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</si>
  <si>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</si>
  <si>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</si>
  <si>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</si>
  <si>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</si>
  <si>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</si>
  <si>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</si>
  <si>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</si>
  <si>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</si>
  <si>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</si>
  <si>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</si>
  <si>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</si>
  <si>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</si>
  <si>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</si>
  <si>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</si>
  <si>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</si>
  <si>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</si>
  <si>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</si>
  <si>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</si>
  <si>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</si>
  <si>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</si>
  <si>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</si>
  <si>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</si>
  <si>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</si>
  <si>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</si>
  <si>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</si>
  <si>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</si>
  <si>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</si>
  <si>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</si>
  <si>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</si>
  <si>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</si>
  <si>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</si>
  <si>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</si>
  <si>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</si>
  <si>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</si>
  <si>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</si>
  <si>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</si>
  <si>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</si>
  <si>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</si>
  <si>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</si>
  <si>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</si>
  <si>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</si>
  <si>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</si>
  <si>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</si>
  <si>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</si>
  <si>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</si>
  <si>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</si>
  <si>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</si>
  <si>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</si>
  <si>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</si>
  <si>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</si>
  <si>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</si>
  <si>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</si>
  <si>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</si>
  <si>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</si>
  <si>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</si>
  <si>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</si>
  <si>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</si>
  <si>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</si>
  <si>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</si>
  <si>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</si>
  <si>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</si>
  <si>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</si>
  <si>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</si>
  <si>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</si>
  <si>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</si>
  <si>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</si>
  <si>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</si>
  <si>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</si>
  <si>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</si>
  <si>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</si>
  <si>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</si>
  <si>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</si>
  <si>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</si>
  <si>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</si>
  <si>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</si>
  <si>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</si>
  <si>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</si>
  <si>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</si>
  <si>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</si>
  <si>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</si>
  <si>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</si>
  <si>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</si>
  <si>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</si>
  <si>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</si>
  <si>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</si>
  <si>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</si>
  <si>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</si>
  <si>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</si>
  <si>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</si>
  <si>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</si>
  <si>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</si>
  <si>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</si>
  <si>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</si>
  <si>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</si>
  <si>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</si>
  <si>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</si>
  <si>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</si>
  <si>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</si>
  <si>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</si>
  <si>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</si>
  <si>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</si>
  <si>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</si>
  <si>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</si>
  <si>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</si>
  <si>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</si>
  <si>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</si>
  <si>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</si>
  <si>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</si>
  <si>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</si>
  <si>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</si>
  <si>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</si>
  <si>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</si>
  <si>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</si>
  <si>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</si>
  <si>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</si>
  <si>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</si>
  <si>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</si>
  <si>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</si>
  <si>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</si>
  <si>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</si>
  <si>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</si>
  <si>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</si>
  <si>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</si>
  <si>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</si>
  <si>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</si>
  <si>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</si>
  <si>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</si>
  <si>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</si>
  <si>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</si>
  <si>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</si>
  <si>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</si>
  <si>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</si>
  <si>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</si>
  <si>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</si>
  <si>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</si>
  <si>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</si>
  <si>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</si>
  <si>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</si>
  <si>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</si>
  <si>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</si>
  <si>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</si>
  <si>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</si>
  <si>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</si>
  <si>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</si>
  <si>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</si>
  <si>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</si>
  <si>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</si>
  <si>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</si>
  <si>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</si>
  <si>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</si>
  <si>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</si>
  <si>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</si>
  <si>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</si>
  <si>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</si>
  <si>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</si>
  <si>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</si>
  <si>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</si>
  <si>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</si>
  <si>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</si>
  <si>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</si>
  <si>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</si>
  <si>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</si>
  <si>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</si>
  <si>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</si>
  <si>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</si>
  <si>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</si>
  <si>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</si>
  <si>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</si>
  <si>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</si>
  <si>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</si>
  <si>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</si>
  <si>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</si>
  <si>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</si>
  <si>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</si>
  <si>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</si>
  <si>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</si>
  <si>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</si>
  <si>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</si>
  <si>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</si>
  <si>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</si>
  <si>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</si>
  <si>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</si>
  <si>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</si>
  <si>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</si>
  <si>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</si>
  <si>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</si>
  <si>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</si>
  <si>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</si>
  <si>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</si>
  <si>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</si>
  <si>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</si>
  <si>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</si>
  <si>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</si>
  <si>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</si>
  <si>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</si>
  <si>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</si>
  <si>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</si>
  <si>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</si>
  <si>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</si>
  <si>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</si>
  <si>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</si>
  <si>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</si>
  <si>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</si>
  <si>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</si>
  <si>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</si>
  <si>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</si>
  <si>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</si>
  <si>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</si>
  <si>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</si>
  <si>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</si>
  <si>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</si>
  <si>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</si>
  <si>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</si>
  <si>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</si>
  <si>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</si>
  <si>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</si>
  <si>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</si>
  <si>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</si>
  <si>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</si>
  <si>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</si>
  <si>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</si>
  <si>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</si>
  <si>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</si>
  <si>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</si>
  <si>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</si>
  <si>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</si>
  <si>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</si>
  <si>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</si>
  <si>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</si>
  <si>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</si>
  <si>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</si>
  <si>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</si>
  <si>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</si>
  <si>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</si>
  <si>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</si>
  <si>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</si>
  <si>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</si>
  <si>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</si>
  <si>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</si>
  <si>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</si>
  <si>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</si>
  <si>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</si>
  <si>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</si>
  <si>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</si>
  <si>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</si>
  <si>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</si>
  <si>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</si>
  <si>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</si>
  <si>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</si>
  <si>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</si>
  <si>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</si>
  <si>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</si>
  <si>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</si>
  <si>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</si>
  <si>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</si>
  <si>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</si>
  <si>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</si>
  <si>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</si>
  <si>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</si>
  <si>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</si>
  <si>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</si>
  <si>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</si>
  <si>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</si>
  <si>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</si>
  <si>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</si>
  <si>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</si>
  <si>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</si>
  <si>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</si>
  <si>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</si>
  <si>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</si>
  <si>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</si>
  <si>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</si>
  <si>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</si>
  <si>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</si>
  <si>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</si>
  <si>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</si>
  <si>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</si>
  <si>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</si>
  <si>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</si>
  <si>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</si>
  <si>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</si>
  <si>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</si>
  <si>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</si>
  <si>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</si>
  <si>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</si>
  <si>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</si>
  <si>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</si>
  <si>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</si>
  <si>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</si>
  <si>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</si>
  <si>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</si>
  <si>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</si>
  <si>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</si>
  <si>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</si>
  <si>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</si>
  <si>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</si>
  <si>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</si>
  <si>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</si>
  <si>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</si>
  <si>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</si>
  <si>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</si>
  <si>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</si>
  <si>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</si>
  <si>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</si>
  <si>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</si>
  <si>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</si>
  <si>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</si>
  <si>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</si>
  <si>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</si>
  <si>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</si>
  <si>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</si>
  <si>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</si>
  <si>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</si>
  <si>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</si>
  <si>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</si>
  <si>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</si>
  <si>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</si>
  <si>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</si>
  <si>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</si>
  <si>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</si>
  <si>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</si>
  <si>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</si>
  <si>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</si>
  <si>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</si>
  <si>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</si>
  <si>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</si>
  <si>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</si>
  <si>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</si>
  <si>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</si>
  <si>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</si>
  <si>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</si>
  <si>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</si>
  <si>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</si>
  <si>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</si>
  <si>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</si>
  <si>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</si>
  <si>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</si>
  <si>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</si>
  <si>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</si>
  <si>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</si>
  <si>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</si>
  <si>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</si>
  <si>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</si>
  <si>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</si>
  <si>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</si>
  <si>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</si>
  <si>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</si>
  <si>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</si>
  <si>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</si>
  <si>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</si>
  <si>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</si>
  <si>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</si>
  <si>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</si>
  <si>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</si>
  <si>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</si>
  <si>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</si>
  <si>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</si>
  <si>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</si>
  <si>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</si>
  <si>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</si>
  <si>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</si>
  <si>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</si>
  <si>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</si>
  <si>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</si>
  <si>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</si>
  <si>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</si>
  <si>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</si>
  <si>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</si>
  <si>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</si>
  <si>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</si>
  <si>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</si>
  <si>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</si>
  <si>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</si>
  <si>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</si>
  <si>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</si>
  <si>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</si>
  <si>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</si>
  <si>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</si>
  <si>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</si>
  <si>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</si>
  <si>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</si>
  <si>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</si>
  <si>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</si>
  <si>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</si>
  <si>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</si>
  <si>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</si>
  <si>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</si>
  <si>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</si>
  <si>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</si>
  <si>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</si>
  <si>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</si>
  <si>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</si>
  <si>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</si>
  <si>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</si>
  <si>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</si>
  <si>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</si>
  <si>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</si>
  <si>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</si>
  <si>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</si>
  <si>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</si>
  <si>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</si>
  <si>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</si>
  <si>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</si>
  <si>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</si>
  <si>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</si>
  <si>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</si>
  <si>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</si>
  <si>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</si>
  <si>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</si>
  <si>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</si>
  <si>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</si>
  <si>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</si>
  <si>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</si>
  <si>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</si>
  <si>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</si>
  <si>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</si>
  <si>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</si>
  <si>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</si>
  <si>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</si>
  <si>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</si>
  <si>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</si>
  <si>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</si>
  <si>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</si>
  <si>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</si>
  <si>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</si>
  <si>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</si>
  <si>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</si>
  <si>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</si>
  <si>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</si>
  <si>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</si>
  <si>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</si>
  <si>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</si>
  <si>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</si>
  <si>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</si>
  <si>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</si>
  <si>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</si>
  <si>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</si>
  <si>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</si>
  <si>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</si>
  <si>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</si>
  <si>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</si>
  <si>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</si>
  <si>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</si>
  <si>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</si>
  <si>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</si>
  <si>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</si>
  <si>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</si>
  <si>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</si>
  <si>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</si>
  <si>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</si>
  <si>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</si>
  <si>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</si>
  <si>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</si>
  <si>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</si>
  <si>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</si>
  <si>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</si>
  <si>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</si>
  <si>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</si>
  <si>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</si>
  <si>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</si>
  <si>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</si>
  <si>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</si>
  <si>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</si>
  <si>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</si>
  <si>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</si>
  <si>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</si>
  <si>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</si>
  <si>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</si>
  <si>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</si>
  <si>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</si>
  <si>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</si>
  <si>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</si>
  <si>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</si>
  <si>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</si>
  <si>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</si>
  <si>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</si>
  <si>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</si>
  <si>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</si>
  <si>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</si>
  <si>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</si>
  <si>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</si>
  <si>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</si>
  <si>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</si>
  <si>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</si>
  <si>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</si>
  <si>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</si>
  <si>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</si>
  <si>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</si>
  <si>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</si>
  <si>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</si>
  <si>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</si>
  <si>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</si>
  <si>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</si>
  <si>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</si>
  <si>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</si>
  <si>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</si>
  <si>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</si>
  <si>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</si>
  <si>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</si>
  <si>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</si>
  <si>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</si>
  <si>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</si>
  <si>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</si>
  <si>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</si>
  <si>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</si>
  <si>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</si>
  <si>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</si>
  <si>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</si>
  <si>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</si>
  <si>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</si>
  <si>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</si>
  <si>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</si>
  <si>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</si>
  <si>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</si>
  <si>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</si>
  <si>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</si>
  <si>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</si>
  <si>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</si>
  <si>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</si>
  <si>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</si>
  <si>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</si>
  <si>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</si>
  <si>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</si>
  <si>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</si>
  <si>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</si>
  <si>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</si>
  <si>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</si>
  <si>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</si>
  <si>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</si>
  <si>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</si>
  <si>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</si>
  <si>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</si>
  <si>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</si>
  <si>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</si>
  <si>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</si>
  <si>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</si>
  <si>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</si>
  <si>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</si>
  <si>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</si>
  <si>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</si>
  <si>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</si>
  <si>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</si>
  <si>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</si>
  <si>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</si>
  <si>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</si>
  <si>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</si>
  <si>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</si>
  <si>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</si>
  <si>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</si>
  <si>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</si>
  <si>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</si>
  <si>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</si>
  <si>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</si>
  <si>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</si>
  <si>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</si>
  <si>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</si>
  <si>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</si>
  <si>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</si>
  <si>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</si>
  <si>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</si>
  <si>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</si>
  <si>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</si>
  <si>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</si>
  <si>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</si>
  <si>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</si>
  <si>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</si>
  <si>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</si>
  <si>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</si>
  <si>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</si>
  <si>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</si>
  <si>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</si>
  <si>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</si>
  <si>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</si>
  <si>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</si>
  <si>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</si>
  <si>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</si>
  <si>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</si>
  <si>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</si>
  <si>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</si>
  <si>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</si>
  <si>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</si>
  <si>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</si>
  <si>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</si>
  <si>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</si>
  <si>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</si>
  <si>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</si>
  <si>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</si>
  <si>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</si>
  <si>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</si>
  <si>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</si>
  <si>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</si>
  <si>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</si>
  <si>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</si>
  <si>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</si>
  <si>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</si>
  <si>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</si>
  <si>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</si>
  <si>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</si>
  <si>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</si>
  <si>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</si>
  <si>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</si>
  <si>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</si>
  <si>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</si>
  <si>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</si>
  <si>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</si>
  <si>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</si>
  <si>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</si>
  <si>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</si>
  <si>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</si>
  <si>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</si>
  <si>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</si>
  <si>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</si>
  <si>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</si>
  <si>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</si>
  <si>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</si>
  <si>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</si>
  <si>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</si>
  <si>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</si>
  <si>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</si>
  <si>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</si>
  <si>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</si>
  <si>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</si>
  <si>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</si>
  <si>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</si>
  <si>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</si>
  <si>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</si>
  <si>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</si>
  <si>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</si>
  <si>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</si>
  <si>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</si>
  <si>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</si>
  <si>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</si>
  <si>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</si>
  <si>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</si>
  <si>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</si>
  <si>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</si>
  <si>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</si>
  <si>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</si>
  <si>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</si>
  <si>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</si>
  <si>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</si>
  <si>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</si>
  <si>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</si>
  <si>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</si>
  <si>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</si>
  <si>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</si>
  <si>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</si>
  <si>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</si>
  <si>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</si>
  <si>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</si>
  <si>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</si>
  <si>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</si>
  <si>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</si>
  <si>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</si>
  <si>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</si>
  <si>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</si>
  <si>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</si>
  <si>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</si>
  <si>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</si>
  <si>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</si>
  <si>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</si>
  <si>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</si>
  <si>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</si>
  <si>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</si>
  <si>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</si>
  <si>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</si>
  <si>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</si>
  <si>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</si>
  <si>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</si>
  <si>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</si>
  <si>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</si>
  <si>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</si>
  <si>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</si>
  <si>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</si>
  <si>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</si>
  <si>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</si>
  <si>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</si>
  <si>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</si>
  <si>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</si>
  <si>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</si>
  <si>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</si>
  <si>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</si>
  <si>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</si>
  <si>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</si>
  <si>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</si>
  <si>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</si>
  <si>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</si>
  <si>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</si>
  <si>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</si>
  <si>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</si>
  <si>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</si>
  <si>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</si>
  <si>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</si>
  <si>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</si>
  <si>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</si>
  <si>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</si>
  <si>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</si>
  <si>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</si>
  <si>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</si>
  <si>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</si>
  <si>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</si>
  <si>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</si>
  <si>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</si>
  <si>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</si>
  <si>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</si>
  <si>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</si>
  <si>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</si>
  <si>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</si>
  <si>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</si>
  <si>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</si>
  <si>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</si>
  <si>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</si>
  <si>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</si>
  <si>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</si>
  <si>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</si>
  <si>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</si>
  <si>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</si>
  <si>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</si>
  <si>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</si>
  <si>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</si>
  <si>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</si>
  <si>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</si>
  <si>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</si>
  <si>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</si>
  <si>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</si>
  <si>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</si>
  <si>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</si>
  <si>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</si>
  <si>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</si>
  <si>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</si>
  <si>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</si>
  <si>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</si>
  <si>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</si>
  <si>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</si>
  <si>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</si>
  <si>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</si>
  <si>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</si>
  <si>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</si>
  <si>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</si>
  <si>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</si>
  <si>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</si>
  <si>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</si>
  <si>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</si>
  <si>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</si>
  <si>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</si>
  <si>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</si>
  <si>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</si>
  <si>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</si>
  <si>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</si>
  <si>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</si>
  <si>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</si>
  <si>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</si>
  <si>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</si>
  <si>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</si>
  <si>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</si>
  <si>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</si>
  <si>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</si>
  <si>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</si>
  <si>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</si>
  <si>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</si>
  <si>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</si>
  <si>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</si>
  <si>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</si>
  <si>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</si>
  <si>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</si>
  <si>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</si>
  <si>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</si>
  <si>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</si>
  <si>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</si>
  <si>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</si>
  <si>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</si>
  <si>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</si>
  <si>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</si>
  <si>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</si>
  <si>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</si>
  <si>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</si>
  <si>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</si>
  <si>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</si>
  <si>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</si>
  <si>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</si>
  <si>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</si>
  <si>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</si>
  <si>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</si>
  <si>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</si>
  <si>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</si>
  <si>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</si>
  <si>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</si>
  <si>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</si>
  <si>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</si>
  <si>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</si>
  <si>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</si>
  <si>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</si>
  <si>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</si>
  <si>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</si>
  <si>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</si>
  <si>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</si>
  <si>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</si>
  <si>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</si>
  <si>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</si>
  <si>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</si>
  <si>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</si>
  <si>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</si>
  <si>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</si>
  <si>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</si>
  <si>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</si>
  <si>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</si>
  <si>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</si>
  <si>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</si>
  <si>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</si>
  <si>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</si>
  <si>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</si>
  <si>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</si>
  <si>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</si>
  <si>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</si>
  <si>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</si>
  <si>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</si>
  <si>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</si>
  <si>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</si>
  <si>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</si>
  <si>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</si>
  <si>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</si>
  <si>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</si>
  <si>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</si>
  <si>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</si>
  <si>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</si>
  <si>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</si>
  <si>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</si>
  <si>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</si>
  <si>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</si>
  <si>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</si>
  <si>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</si>
  <si>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</si>
  <si>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</si>
  <si>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</si>
  <si>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</si>
  <si>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</si>
  <si>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</si>
  <si>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</si>
  <si>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</si>
  <si>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</si>
  <si>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</si>
  <si>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</si>
  <si>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</si>
  <si>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</si>
  <si>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</si>
  <si>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</si>
  <si>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</si>
  <si>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</si>
  <si>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</si>
  <si>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</si>
  <si>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</si>
  <si>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</si>
  <si>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</si>
  <si>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</si>
  <si>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</si>
  <si>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</si>
  <si>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</si>
  <si>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</si>
  <si>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</si>
  <si>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</si>
  <si>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</si>
  <si>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</si>
  <si>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</si>
  <si>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</si>
  <si>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</si>
  <si>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</si>
  <si>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</si>
  <si>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</si>
  <si>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</si>
  <si>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</si>
  <si>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</si>
  <si>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</si>
  <si>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</si>
  <si>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</si>
  <si>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</si>
  <si>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</si>
  <si>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</si>
  <si>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</si>
  <si>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</si>
  <si>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</si>
  <si>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</si>
  <si>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</si>
  <si>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</si>
  <si>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</si>
  <si>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</si>
  <si>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</si>
  <si>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</si>
  <si>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</si>
  <si>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</si>
  <si>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</si>
  <si>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</si>
  <si>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</si>
  <si>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</si>
  <si>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</si>
  <si>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</si>
  <si>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</si>
  <si>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</si>
  <si>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</si>
  <si>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</si>
  <si>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</si>
  <si>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</si>
  <si>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</si>
  <si>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</si>
  <si>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</si>
  <si>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</si>
  <si>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</si>
  <si>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</si>
  <si>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</si>
  <si>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</si>
  <si>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</si>
  <si>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</si>
  <si>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</si>
  <si>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</si>
  <si>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</si>
  <si>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</si>
  <si>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</si>
  <si>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</si>
  <si>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</si>
  <si>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</si>
  <si>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</si>
  <si>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</si>
  <si>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</si>
  <si>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</si>
  <si>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</si>
  <si>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</si>
  <si>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</si>
  <si>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</si>
  <si>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</si>
  <si>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</si>
  <si>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</si>
  <si>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</si>
  <si>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</si>
  <si>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</si>
  <si>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</si>
  <si>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</si>
  <si>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</si>
  <si>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</si>
  <si>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</si>
  <si>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</si>
  <si>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</si>
  <si>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</si>
  <si>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</si>
  <si>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</si>
  <si>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</si>
  <si>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</si>
  <si>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</si>
  <si>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</si>
  <si>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</si>
  <si>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</si>
  <si>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</si>
  <si>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</si>
  <si>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</si>
  <si>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</si>
  <si>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</si>
  <si>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</si>
  <si>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</si>
  <si>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</si>
  <si>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</si>
  <si>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</si>
  <si>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</si>
  <si>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</si>
  <si>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</si>
  <si>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</si>
  <si>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</si>
  <si>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</si>
  <si>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</si>
  <si>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</si>
  <si>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</si>
  <si>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</si>
  <si>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</si>
  <si>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</si>
  <si>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</si>
  <si>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</si>
  <si>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</si>
  <si>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</si>
  <si>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</si>
  <si>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</si>
  <si>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</si>
  <si>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</si>
  <si>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</si>
  <si>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</si>
  <si>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</si>
  <si>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</si>
  <si>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</si>
  <si>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</si>
  <si>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</si>
  <si>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</si>
  <si>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</si>
  <si>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</si>
  <si>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</si>
  <si>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</si>
  <si>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</si>
  <si>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</si>
  <si>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</si>
  <si>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</si>
  <si>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</si>
  <si>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</si>
  <si>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</si>
  <si>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</si>
  <si>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</si>
  <si>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</si>
  <si>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</si>
  <si>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</si>
  <si>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</si>
  <si>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</si>
  <si>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</si>
  <si>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</si>
  <si>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</si>
  <si>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</si>
  <si>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</si>
  <si>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</si>
  <si>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</si>
  <si>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</si>
  <si>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</si>
  <si>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</si>
  <si>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</si>
  <si>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</si>
  <si>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</si>
  <si>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</si>
  <si>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</si>
  <si>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</si>
  <si>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</si>
  <si>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</si>
  <si>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</si>
  <si>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</si>
  <si>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</si>
  <si>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</si>
  <si>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</si>
  <si>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</si>
  <si>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</si>
  <si>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</si>
  <si>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</si>
  <si>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</si>
  <si>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</si>
  <si>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</si>
  <si>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</si>
  <si>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</si>
  <si>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</si>
  <si>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</si>
  <si>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</si>
  <si>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</si>
  <si>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</si>
  <si>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</si>
  <si>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</si>
  <si>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</si>
  <si>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</si>
  <si>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</si>
  <si>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</si>
  <si>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</si>
  <si>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</si>
  <si>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</si>
  <si>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</si>
  <si>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</si>
  <si>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</si>
  <si>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</si>
  <si>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</si>
  <si>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</si>
  <si>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</si>
  <si>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</si>
  <si>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</si>
  <si>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</si>
  <si>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</si>
  <si>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</si>
  <si>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</si>
  <si>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</si>
  <si>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</si>
  <si>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</si>
  <si>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</si>
  <si>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</si>
  <si>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</si>
  <si>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</si>
  <si>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</si>
  <si>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</si>
  <si>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</si>
  <si>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</si>
  <si>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</si>
  <si>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</si>
  <si>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</si>
  <si>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</si>
  <si>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</si>
  <si>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</si>
  <si>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</si>
  <si>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</si>
  <si>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</si>
  <si>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</si>
  <si>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</si>
  <si>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</si>
  <si>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</si>
  <si>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</si>
  <si>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</si>
  <si>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</si>
  <si>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</si>
  <si>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</si>
  <si>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</si>
  <si>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</si>
  <si>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</si>
  <si>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</si>
  <si>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</si>
  <si>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</si>
  <si>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</si>
  <si>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</si>
  <si>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</si>
  <si>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</si>
  <si>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</si>
  <si>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</si>
  <si>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</si>
  <si>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</si>
  <si>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</si>
  <si>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</si>
  <si>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</si>
  <si>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</si>
  <si>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</si>
  <si>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</si>
  <si>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</si>
  <si>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</si>
  <si>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</si>
  <si>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</si>
  <si>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</si>
  <si>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</si>
  <si>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</si>
  <si>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</si>
  <si>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</si>
  <si>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</si>
  <si>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</si>
  <si>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</si>
  <si>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</si>
  <si>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</si>
  <si>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</si>
  <si>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</si>
  <si>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</si>
  <si>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</si>
  <si>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</si>
  <si>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</si>
  <si>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</si>
  <si>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</si>
  <si>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</si>
  <si>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</si>
  <si>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</si>
  <si>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</si>
  <si>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</si>
  <si>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</si>
  <si>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</si>
  <si>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</si>
  <si>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</si>
  <si>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</si>
  <si>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</si>
  <si>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</si>
  <si>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</si>
  <si>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</si>
  <si>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</si>
  <si>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</si>
  <si>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</si>
  <si>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</si>
  <si>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</si>
  <si>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</si>
  <si>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</si>
  <si>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</si>
  <si>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</si>
  <si>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</si>
  <si>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</si>
  <si>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</si>
  <si>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</si>
  <si>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</si>
  <si>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</si>
  <si>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</si>
  <si>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</si>
  <si>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</si>
  <si>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</si>
  <si>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</si>
  <si>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</si>
  <si>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</si>
  <si>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</si>
  <si>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</si>
  <si>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</si>
  <si>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</si>
  <si>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</si>
  <si>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</si>
  <si>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</si>
  <si>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</si>
  <si>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</si>
  <si>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</si>
  <si>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</si>
  <si>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</si>
  <si>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</si>
  <si>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</si>
  <si>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</si>
  <si>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</si>
  <si>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</si>
  <si>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</si>
  <si>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</si>
  <si>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</si>
  <si>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</si>
  <si>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</si>
  <si>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</si>
  <si>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</si>
  <si>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</si>
  <si>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</si>
  <si>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</si>
  <si>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</si>
  <si>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</si>
  <si>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</si>
  <si>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</si>
  <si>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</si>
  <si>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</si>
  <si>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</si>
  <si>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</si>
  <si>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</si>
  <si>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</si>
  <si>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</si>
  <si>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</si>
  <si>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</si>
  <si>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</si>
  <si>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</si>
  <si>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</si>
  <si>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</si>
  <si>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</si>
  <si>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</si>
  <si>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</si>
  <si>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</si>
  <si>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</si>
  <si>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</si>
  <si>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</si>
  <si>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</si>
  <si>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</si>
  <si>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</si>
  <si>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</si>
  <si>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</si>
  <si>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</si>
  <si>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</si>
  <si>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</si>
  <si>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</si>
  <si>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</si>
  <si>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</si>
  <si>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</si>
  <si>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</si>
  <si>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</si>
  <si>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</si>
  <si>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</si>
  <si>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</si>
  <si>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</si>
  <si>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</si>
  <si>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</si>
  <si>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</si>
  <si>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</si>
  <si>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</si>
  <si>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</si>
  <si>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</si>
  <si>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</si>
  <si>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</si>
  <si>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</si>
  <si>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</si>
  <si>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</si>
  <si>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</si>
  <si>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</si>
  <si>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</si>
  <si>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</si>
  <si>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</si>
  <si>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</si>
  <si>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</si>
  <si>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</si>
  <si>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</si>
  <si>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</si>
  <si>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</si>
  <si>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</si>
  <si>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</si>
  <si>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</si>
  <si>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</si>
  <si>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</si>
  <si>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</si>
  <si>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</si>
  <si>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</si>
  <si>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</si>
  <si>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</si>
  <si>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</si>
  <si>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</si>
  <si>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</si>
  <si>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</si>
  <si>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</si>
  <si>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</si>
  <si>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</si>
  <si>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</si>
  <si>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</si>
  <si>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</si>
  <si>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</si>
  <si>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</si>
  <si>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</si>
  <si>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</si>
  <si>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</si>
  <si>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</si>
  <si>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</si>
  <si>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</si>
  <si>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</si>
  <si>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</si>
  <si>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</si>
  <si>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</si>
  <si>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</si>
  <si>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</si>
  <si>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</si>
  <si>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</si>
  <si>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</si>
  <si>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</si>
  <si>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</si>
  <si>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</si>
  <si>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</si>
  <si>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</si>
  <si>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</si>
  <si>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</si>
  <si>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</si>
  <si>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</si>
  <si>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</si>
  <si>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</si>
  <si>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</si>
  <si>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</si>
  <si>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</si>
  <si>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</si>
  <si>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</si>
  <si>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</si>
  <si>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</si>
  <si>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</si>
  <si>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</si>
  <si>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</si>
  <si>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</si>
  <si>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</si>
  <si>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</si>
  <si>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</si>
  <si>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</si>
  <si>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</si>
  <si>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</si>
  <si>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</si>
  <si>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</si>
  <si>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</si>
  <si>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</si>
  <si>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</si>
  <si>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</si>
  <si>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</si>
  <si>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</si>
  <si>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</si>
  <si>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</si>
  <si>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</si>
  <si>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</si>
  <si>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</si>
  <si>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</si>
  <si>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</si>
  <si>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</si>
  <si>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</si>
  <si>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</si>
  <si>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</si>
  <si>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</si>
  <si>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</si>
  <si>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</si>
  <si>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</si>
  <si>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</si>
  <si>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</si>
  <si>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</si>
  <si>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</si>
  <si>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</si>
  <si>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</si>
  <si>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</si>
  <si>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</si>
  <si>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</si>
  <si>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</si>
  <si>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</si>
  <si>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</si>
  <si>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</si>
  <si>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</si>
  <si>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</si>
  <si>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</si>
  <si>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</si>
  <si>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</si>
  <si>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</si>
  <si>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</si>
  <si>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</si>
  <si>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</si>
  <si>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</si>
  <si>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</si>
  <si>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</si>
  <si>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</si>
  <si>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</si>
  <si>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</si>
  <si>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</si>
  <si>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</si>
  <si>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</si>
  <si>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</si>
  <si>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</si>
  <si>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</si>
  <si>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</si>
  <si>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</si>
  <si>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</si>
  <si>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</si>
  <si>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</si>
  <si>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</si>
  <si>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</si>
  <si>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</si>
  <si>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</si>
  <si>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</si>
  <si>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</si>
  <si>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</si>
  <si>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</si>
  <si>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</si>
  <si>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</si>
  <si>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</si>
  <si>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</si>
  <si>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</si>
  <si>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</si>
  <si>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</si>
  <si>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</si>
  <si>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</si>
  <si>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</si>
  <si>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</si>
  <si>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</si>
  <si>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</si>
  <si>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</si>
  <si>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</si>
  <si>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</si>
  <si>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</si>
  <si>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</si>
  <si>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</si>
  <si>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</si>
  <si>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</si>
  <si>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</si>
  <si>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</si>
  <si>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</si>
  <si>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</si>
  <si>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</si>
  <si>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</si>
  <si>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</si>
  <si>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</si>
  <si>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</si>
  <si>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</si>
  <si>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</si>
  <si>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</si>
  <si>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</si>
  <si>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</si>
  <si>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</si>
  <si>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</si>
  <si>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</si>
  <si>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</si>
  <si>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</si>
  <si>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</si>
  <si>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</si>
  <si>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</si>
  <si>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</si>
  <si>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</si>
  <si>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</si>
  <si>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</si>
  <si>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</si>
  <si>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</si>
  <si>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</si>
  <si>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</si>
  <si>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</si>
  <si>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</si>
  <si>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</si>
  <si>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</si>
  <si>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</si>
  <si>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</si>
  <si>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</si>
  <si>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</si>
  <si>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</si>
  <si>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</si>
  <si>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</si>
  <si>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</si>
  <si>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</si>
  <si>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</si>
  <si>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</si>
  <si>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</si>
  <si>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</si>
  <si>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</si>
  <si>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</si>
  <si>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</si>
  <si>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</si>
  <si>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</si>
  <si>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</si>
  <si>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</si>
  <si>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</si>
  <si>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</si>
  <si>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</si>
  <si>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</si>
  <si>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</si>
  <si>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</si>
  <si>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</si>
  <si>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</si>
  <si>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</si>
  <si>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</si>
  <si>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</si>
  <si>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</si>
  <si>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</si>
  <si>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</si>
  <si>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</si>
  <si>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</si>
  <si>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</si>
  <si>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</si>
  <si>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</si>
  <si>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</si>
  <si>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</si>
  <si>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</si>
  <si>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</si>
  <si>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</si>
  <si>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</si>
  <si>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</si>
  <si>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</si>
  <si>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</si>
  <si>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</si>
  <si>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</si>
  <si>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</si>
  <si>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</si>
  <si>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</si>
  <si>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</si>
  <si>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</si>
  <si>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</si>
  <si>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</si>
  <si>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</si>
  <si>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</si>
  <si>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</si>
  <si>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</si>
  <si>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</si>
  <si>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</si>
  <si>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</si>
  <si>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</si>
  <si>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</si>
  <si>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</si>
  <si>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</si>
  <si>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</si>
  <si>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</si>
  <si>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</si>
  <si>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</si>
  <si>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</si>
  <si>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</si>
  <si>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</si>
  <si>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</si>
  <si>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</si>
  <si>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</si>
  <si>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</si>
  <si>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</si>
  <si>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</si>
  <si>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</si>
  <si>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</si>
  <si>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</si>
  <si>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</si>
  <si>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</si>
  <si>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</si>
  <si>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</si>
  <si>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</si>
  <si>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</si>
  <si>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</si>
  <si>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</si>
  <si>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</si>
  <si>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</si>
  <si>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</si>
  <si>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</si>
  <si>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</si>
  <si>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</si>
  <si>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</si>
  <si>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</si>
  <si>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</si>
  <si>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</si>
  <si>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</si>
  <si>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</si>
  <si>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</si>
  <si>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</si>
  <si>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</si>
  <si>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</si>
  <si>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</si>
  <si>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</si>
  <si>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</si>
  <si>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</si>
  <si>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</si>
  <si>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</si>
  <si>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</si>
  <si>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</si>
  <si>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</si>
  <si>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</si>
  <si>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</si>
  <si>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</si>
  <si>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</si>
  <si>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</si>
  <si>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</si>
  <si>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</si>
  <si>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</si>
  <si>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</si>
  <si>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</si>
  <si>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</si>
  <si>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</si>
  <si>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</si>
  <si>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</si>
  <si>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</si>
  <si>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</si>
  <si>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</si>
  <si>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</si>
  <si>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</si>
  <si>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</si>
  <si>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</si>
  <si>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</si>
  <si>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</si>
  <si>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</si>
  <si>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</si>
  <si>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</si>
  <si>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</si>
  <si>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</si>
  <si>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</si>
  <si>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</si>
  <si>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</si>
  <si>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</si>
  <si>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</si>
  <si>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</si>
  <si>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</si>
  <si>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</si>
  <si>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</si>
  <si>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</si>
  <si>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</si>
  <si>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</si>
  <si>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</si>
  <si>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</si>
  <si>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</si>
  <si>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</si>
  <si>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</si>
  <si>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</si>
  <si>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</si>
  <si>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</si>
  <si>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</si>
  <si>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</si>
  <si>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</si>
  <si>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</si>
  <si>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</si>
  <si>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</si>
  <si>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</si>
  <si>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</si>
  <si>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</si>
  <si>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</si>
  <si>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</si>
  <si>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</si>
  <si>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</si>
  <si>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</si>
  <si>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</si>
  <si>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</si>
  <si>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</si>
  <si>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</si>
  <si>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</si>
  <si>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</si>
  <si>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</si>
  <si>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</si>
  <si>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</si>
  <si>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</si>
  <si>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</si>
  <si>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</si>
  <si>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</si>
  <si>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</si>
  <si>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</si>
  <si>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</si>
  <si>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</si>
  <si>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</si>
  <si>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</si>
  <si>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</si>
  <si>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</si>
  <si>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</si>
  <si>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</si>
  <si>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</si>
  <si>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</si>
  <si>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</si>
  <si>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</si>
  <si>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</si>
  <si>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</si>
  <si>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</si>
  <si>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</si>
  <si>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</si>
  <si>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</si>
  <si>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</si>
  <si>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</si>
  <si>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</si>
  <si>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</si>
  <si>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</si>
  <si>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</si>
  <si>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</si>
  <si>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</si>
  <si>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</si>
  <si>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</si>
  <si>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</si>
  <si>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</si>
  <si>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</si>
  <si>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</si>
  <si>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</si>
  <si>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</si>
  <si>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</si>
  <si>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</si>
  <si>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</si>
  <si>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</si>
  <si>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</si>
  <si>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</si>
  <si>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</si>
  <si>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</si>
  <si>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</si>
  <si>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</si>
  <si>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</si>
  <si>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</si>
  <si>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</si>
  <si>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</si>
  <si>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</si>
  <si>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</si>
  <si>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</si>
  <si>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</si>
  <si>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</si>
  <si>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</si>
  <si>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</si>
  <si>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</si>
  <si>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</si>
  <si>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</si>
  <si>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</si>
  <si>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</si>
  <si>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</si>
  <si>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</si>
  <si>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</si>
  <si>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</si>
  <si>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</si>
  <si>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</si>
  <si>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</si>
  <si>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</si>
  <si>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</si>
  <si>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</si>
  <si>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</si>
  <si>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</si>
  <si>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</si>
  <si>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</si>
  <si>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</si>
  <si>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</si>
  <si>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</si>
  <si>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</si>
  <si>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</si>
  <si>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</si>
  <si>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</si>
  <si>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</si>
  <si>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</si>
  <si>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</si>
  <si>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</si>
  <si>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</si>
  <si>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</si>
  <si>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</si>
  <si>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</si>
  <si>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</si>
  <si>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</si>
  <si>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</si>
  <si>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</si>
  <si>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</si>
  <si>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</si>
  <si>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</si>
  <si>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</si>
  <si>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</si>
  <si>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</si>
  <si>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</si>
  <si>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</si>
  <si>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</si>
  <si>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</si>
  <si>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</si>
  <si>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</si>
  <si>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</si>
  <si>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</si>
  <si>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</si>
  <si>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</si>
  <si>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</si>
  <si>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</si>
  <si>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</si>
  <si>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</si>
  <si>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</si>
  <si>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</si>
  <si>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</si>
  <si>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</si>
  <si>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</si>
  <si>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</si>
  <si>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</si>
  <si>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</si>
  <si>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</si>
  <si>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</si>
  <si>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</si>
  <si>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</si>
  <si>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</si>
  <si>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</si>
  <si>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</si>
  <si>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</si>
  <si>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</si>
  <si>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</si>
  <si>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</si>
  <si>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</si>
  <si>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</si>
  <si>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</si>
  <si>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</si>
  <si>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</si>
  <si>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</si>
  <si>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</si>
  <si>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</si>
  <si>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</si>
  <si>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</si>
  <si>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</si>
  <si>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</si>
  <si>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</si>
  <si>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</si>
  <si>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</si>
  <si>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</si>
  <si>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</si>
  <si>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</si>
  <si>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</si>
  <si>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</si>
  <si>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</si>
  <si>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</si>
  <si>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</si>
  <si>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</si>
  <si>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</si>
  <si>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</si>
  <si>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</si>
  <si>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</si>
  <si>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</si>
  <si>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</si>
  <si>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</si>
  <si>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</si>
  <si>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</si>
  <si>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</si>
  <si>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</si>
  <si>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</si>
  <si>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</si>
  <si>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</si>
  <si>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</si>
  <si>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</si>
  <si>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</si>
  <si>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</si>
  <si>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</si>
  <si>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</si>
  <si>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</si>
  <si>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</si>
  <si>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</si>
  <si>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</si>
  <si>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</si>
  <si>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</si>
  <si>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</si>
  <si>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</si>
  <si>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</si>
  <si>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</si>
  <si>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</si>
  <si>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</si>
  <si>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</si>
  <si>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</si>
  <si>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</si>
  <si>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</si>
  <si>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</si>
  <si>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</si>
  <si>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</si>
  <si>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</si>
  <si>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</si>
  <si>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</si>
  <si>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</si>
  <si>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</si>
  <si>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</si>
  <si>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</si>
  <si>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</si>
  <si>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</si>
  <si>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</si>
  <si>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</si>
  <si>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</si>
  <si>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</si>
  <si>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</si>
  <si>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</si>
  <si>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</si>
  <si>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</si>
  <si>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</si>
  <si>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</si>
  <si>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</si>
  <si>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</si>
  <si>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</si>
  <si>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</si>
  <si>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</si>
  <si>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</si>
  <si>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</si>
  <si>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</si>
  <si>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</si>
  <si>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</si>
  <si>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</si>
  <si>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</si>
  <si>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</si>
  <si>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</si>
  <si>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</si>
  <si>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</si>
  <si>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</si>
  <si>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</si>
  <si>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</si>
  <si>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</si>
  <si>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</si>
  <si>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</si>
  <si>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</si>
  <si>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</si>
  <si>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</si>
  <si>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</si>
  <si>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</si>
  <si>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</si>
  <si>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</si>
  <si>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</si>
  <si>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</si>
  <si>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</si>
  <si>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</si>
  <si>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</si>
  <si>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</si>
  <si>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</si>
  <si>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</si>
  <si>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</si>
  <si>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</si>
  <si>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</si>
  <si>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</si>
  <si>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</si>
  <si>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</si>
  <si>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</si>
  <si>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</si>
  <si>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</si>
  <si>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</si>
  <si>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</si>
  <si>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</si>
  <si>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</si>
  <si>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</si>
  <si>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</si>
  <si>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</si>
  <si>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</si>
  <si>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</si>
  <si>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</si>
  <si>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</si>
  <si>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</si>
  <si>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</si>
  <si>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</si>
  <si>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</si>
  <si>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</si>
  <si>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</si>
  <si>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</si>
  <si>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</si>
  <si>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</si>
  <si>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</si>
  <si>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</si>
  <si>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</si>
  <si>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</si>
  <si>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</si>
  <si>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</si>
  <si>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</si>
  <si>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</si>
  <si>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</si>
  <si>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</si>
  <si>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</si>
  <si>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</si>
  <si>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</si>
  <si>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</si>
  <si>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</si>
  <si>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</si>
  <si>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</si>
  <si>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</si>
  <si>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</si>
  <si>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</si>
  <si>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</si>
  <si>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</si>
  <si>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</si>
  <si>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</si>
  <si>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</si>
  <si>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</si>
  <si>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</si>
  <si>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</si>
  <si>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</si>
  <si>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</si>
  <si>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</si>
  <si>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</si>
  <si>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</si>
  <si>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</si>
  <si>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</si>
  <si>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</si>
  <si>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</si>
  <si>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</si>
  <si>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</si>
  <si>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</si>
  <si>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</si>
  <si>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</si>
  <si>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</si>
  <si>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</si>
  <si>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</si>
  <si>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</si>
  <si>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</si>
  <si>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</si>
  <si>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</si>
  <si>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</si>
  <si>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</si>
  <si>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</si>
  <si>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</si>
  <si>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</si>
  <si>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</si>
  <si>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</si>
  <si>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</si>
  <si>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</si>
  <si>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</si>
  <si>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</si>
  <si>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</si>
  <si>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</si>
  <si>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</si>
  <si>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</si>
  <si>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</si>
  <si>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</si>
  <si>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</si>
  <si>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</si>
  <si>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</si>
  <si>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</si>
  <si>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</si>
  <si>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</si>
  <si>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</si>
  <si>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</si>
  <si>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</si>
  <si>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</si>
  <si>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</si>
  <si>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</si>
  <si>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</si>
  <si>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</si>
  <si>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</si>
  <si>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</si>
  <si>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</si>
  <si>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</si>
  <si>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</si>
  <si>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</si>
  <si>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</si>
  <si>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</si>
  <si>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</si>
  <si>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</si>
  <si>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</si>
  <si>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</si>
  <si>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</si>
  <si>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</si>
  <si>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</si>
  <si>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</si>
  <si>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</si>
  <si>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</si>
  <si>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</si>
  <si>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</si>
  <si>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</si>
  <si>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</si>
  <si>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</si>
  <si>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</si>
  <si>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</si>
  <si>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</si>
  <si>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</si>
  <si>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</si>
  <si>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</si>
  <si>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</si>
  <si>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</si>
  <si>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</si>
  <si>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</si>
  <si>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</si>
  <si>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</si>
  <si>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</si>
  <si>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</si>
  <si>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</si>
  <si>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</si>
  <si>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</si>
  <si>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</si>
  <si>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</si>
  <si>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</si>
  <si>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</si>
  <si>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</si>
  <si>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</si>
  <si>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</si>
  <si>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</si>
  <si>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</si>
  <si>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</si>
  <si>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</si>
  <si>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</si>
  <si>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</si>
  <si>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</si>
  <si>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</si>
  <si>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</si>
  <si>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</si>
  <si>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</si>
  <si>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</si>
  <si>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</si>
  <si>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</si>
  <si>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</si>
  <si>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</si>
  <si>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</si>
  <si>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</si>
  <si>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</si>
  <si>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</si>
  <si>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</si>
  <si>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</si>
  <si>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</si>
  <si>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</si>
  <si>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</si>
  <si>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</si>
  <si>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</si>
  <si>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</si>
  <si>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</si>
  <si>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</si>
  <si>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</si>
  <si>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</si>
  <si>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</si>
  <si>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</si>
  <si>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</si>
  <si>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</si>
  <si>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</si>
  <si>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</si>
  <si>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</si>
  <si>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</si>
  <si>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</si>
  <si>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</si>
  <si>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</si>
  <si>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</si>
  <si>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</si>
  <si>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</si>
  <si>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</si>
  <si>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</si>
  <si>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</si>
  <si>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</si>
  <si>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</si>
  <si>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</si>
  <si>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</si>
  <si>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</si>
  <si>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</si>
  <si>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</si>
  <si>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</si>
  <si>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</si>
  <si>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</si>
  <si>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</si>
  <si>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</si>
  <si>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</si>
  <si>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</si>
  <si>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</si>
  <si>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</si>
  <si>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</si>
  <si>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</si>
  <si>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</si>
  <si>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</si>
  <si>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</si>
  <si>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</si>
  <si>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</si>
  <si>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</si>
  <si>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</si>
  <si>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</si>
  <si>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</si>
  <si>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</si>
  <si>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</si>
  <si>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</si>
  <si>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</si>
  <si>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</si>
  <si>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</si>
  <si>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</si>
  <si>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</si>
  <si>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</si>
  <si>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</si>
  <si>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</si>
  <si>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</si>
  <si>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</si>
  <si>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</si>
  <si>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</si>
  <si>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</si>
  <si>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</si>
  <si>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</si>
  <si>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</si>
  <si>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</si>
  <si>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</si>
  <si>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</si>
  <si>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</si>
  <si>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</si>
  <si>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</si>
  <si>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</si>
  <si>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</si>
  <si>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</si>
  <si>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</si>
  <si>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</si>
  <si>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</si>
  <si>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</si>
  <si>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</si>
  <si>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</si>
  <si>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</si>
  <si>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</si>
  <si>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</si>
  <si>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</si>
  <si>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</si>
  <si>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</si>
  <si>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</si>
  <si>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</si>
  <si>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</si>
  <si>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</si>
  <si>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</si>
  <si>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</si>
  <si>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</si>
  <si>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</si>
  <si>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</si>
  <si>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</si>
  <si>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</si>
  <si>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</si>
  <si>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</si>
  <si>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</si>
  <si>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</si>
  <si>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</si>
  <si>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</si>
  <si>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</si>
  <si>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</si>
  <si>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</si>
  <si>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</si>
  <si>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</si>
  <si>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</si>
  <si>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</si>
  <si>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</si>
  <si>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</si>
  <si>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</si>
  <si>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</si>
  <si>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</si>
  <si>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</si>
  <si>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</si>
  <si>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</si>
  <si>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</si>
  <si>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</si>
  <si>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</si>
  <si>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</si>
  <si>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</si>
  <si>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</si>
  <si>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</si>
  <si>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</si>
  <si>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</si>
  <si>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</si>
  <si>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</si>
  <si>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</si>
  <si>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</si>
  <si>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</si>
  <si>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</si>
  <si>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</si>
  <si>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</si>
  <si>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</si>
  <si>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</si>
  <si>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</si>
  <si>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</si>
  <si>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</si>
  <si>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</si>
  <si>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</si>
  <si>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</si>
  <si>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</si>
  <si>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</si>
  <si>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</si>
  <si>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</si>
  <si>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</si>
  <si>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</si>
  <si>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</si>
  <si>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</si>
  <si>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</si>
  <si>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</si>
  <si>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</si>
  <si>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</si>
  <si>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</si>
  <si>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</si>
  <si>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</si>
  <si>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</si>
  <si>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</si>
  <si>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</si>
  <si>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</si>
  <si>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</si>
  <si>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</si>
  <si>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</si>
  <si>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</si>
  <si>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</si>
  <si>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</si>
  <si>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</si>
  <si>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</si>
  <si>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</si>
  <si>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</si>
  <si>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</si>
  <si>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</si>
  <si>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</si>
  <si>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</si>
  <si>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</si>
  <si>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</si>
  <si>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</si>
  <si>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</si>
  <si>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</si>
  <si>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</si>
  <si>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</si>
  <si>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</si>
  <si>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</si>
  <si>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</si>
  <si>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</si>
  <si>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</si>
  <si>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</si>
  <si>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</si>
  <si>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</si>
  <si>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</si>
  <si>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</si>
  <si>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</si>
  <si>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</si>
  <si>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</si>
  <si>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</si>
  <si>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</si>
  <si>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</si>
  <si>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</si>
  <si>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</si>
  <si>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</si>
  <si>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</si>
  <si>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</si>
  <si>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</si>
  <si>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</si>
  <si>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</si>
  <si>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</si>
  <si>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</si>
  <si>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</si>
  <si>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</si>
  <si>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</si>
  <si>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</si>
  <si>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</si>
  <si>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</si>
  <si>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</si>
  <si>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</si>
  <si>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</si>
  <si>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</si>
  <si>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</si>
  <si>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</si>
  <si>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</si>
  <si>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</si>
  <si>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</si>
  <si>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</si>
  <si>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</si>
  <si>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</si>
  <si>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</si>
  <si>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</si>
  <si>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</si>
  <si>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</si>
  <si>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</si>
  <si>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</si>
  <si>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</si>
  <si>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</si>
  <si>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</si>
  <si>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</si>
  <si>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</si>
  <si>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</si>
  <si>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</si>
  <si>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</si>
  <si>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</si>
  <si>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</si>
  <si>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</si>
  <si>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</si>
  <si>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</si>
  <si>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</si>
  <si>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</si>
  <si>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</si>
  <si>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</si>
  <si>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</si>
  <si>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</si>
  <si>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</si>
  <si>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</si>
  <si>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</si>
  <si>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</si>
  <si>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</si>
  <si>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</si>
  <si>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</si>
  <si>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</si>
  <si>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</si>
  <si>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</si>
  <si>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</si>
  <si>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</si>
  <si>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</si>
  <si>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</si>
  <si>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</si>
  <si>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</si>
  <si>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</si>
  <si>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</si>
  <si>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</si>
  <si>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</si>
  <si>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</si>
  <si>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</si>
  <si>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</si>
  <si>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</si>
  <si>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</si>
  <si>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</si>
  <si>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</si>
  <si>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</si>
  <si>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</si>
  <si>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</si>
  <si>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</si>
  <si>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</si>
  <si>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</si>
  <si>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</si>
  <si>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</si>
  <si>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</si>
  <si>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</si>
  <si>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</si>
  <si>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</si>
  <si>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</si>
  <si>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</si>
  <si>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</si>
  <si>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</si>
  <si>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</si>
  <si>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</si>
  <si>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</si>
  <si>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</si>
  <si>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</si>
  <si>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</si>
  <si>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</si>
  <si>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</si>
  <si>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</si>
  <si>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</si>
  <si>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</si>
  <si>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</si>
  <si>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</si>
  <si>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</si>
  <si>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</si>
  <si>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</si>
  <si>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</si>
  <si>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</si>
  <si>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</si>
  <si>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</si>
  <si>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</si>
  <si>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</si>
  <si>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</si>
  <si>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</si>
  <si>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</si>
  <si>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</si>
  <si>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</si>
  <si>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</si>
  <si>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</si>
  <si>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</si>
  <si>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</si>
  <si>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</si>
  <si>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</si>
  <si>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</si>
  <si>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</si>
  <si>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</si>
  <si>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</si>
  <si>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</si>
  <si>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</si>
  <si>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</si>
  <si>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</si>
  <si>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</si>
  <si>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</si>
  <si>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</si>
  <si>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</si>
  <si>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</si>
  <si>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</si>
  <si>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</si>
  <si>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</si>
  <si>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</si>
  <si>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</si>
  <si>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</si>
  <si>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</si>
  <si>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</si>
  <si>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</si>
  <si>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</si>
  <si>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</si>
  <si>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</si>
  <si>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</si>
  <si>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</si>
  <si>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</si>
  <si>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</si>
  <si>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</si>
  <si>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</si>
  <si>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</si>
  <si>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</si>
  <si>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</si>
  <si>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</si>
  <si>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</si>
  <si>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</si>
  <si>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</si>
  <si>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</si>
  <si>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</si>
  <si>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</si>
  <si>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</si>
  <si>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</si>
  <si>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</si>
  <si>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</si>
  <si>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</si>
  <si>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</si>
  <si>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</si>
  <si>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</si>
  <si>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</si>
  <si>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</si>
  <si>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</si>
  <si>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</si>
  <si>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</si>
  <si>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</si>
  <si>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</si>
  <si>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</si>
  <si>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</si>
  <si>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</si>
  <si>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</si>
  <si>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</si>
  <si>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</si>
  <si>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</si>
  <si>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</si>
  <si>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</si>
  <si>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</si>
  <si>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</si>
  <si>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</si>
  <si>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</si>
  <si>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</si>
  <si>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</si>
  <si>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</si>
  <si>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</si>
  <si>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</si>
  <si>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</si>
  <si>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</si>
  <si>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</si>
  <si>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</si>
  <si>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</si>
  <si>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</si>
  <si>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</si>
  <si>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</si>
  <si>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</si>
  <si>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</si>
  <si>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</si>
  <si>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</si>
  <si>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</si>
  <si>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</si>
  <si>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</si>
  <si>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</si>
  <si>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</si>
  <si>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</si>
  <si>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</si>
  <si>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</si>
  <si>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</si>
  <si>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</si>
  <si>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</si>
  <si>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</si>
  <si>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</si>
  <si>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</si>
  <si>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</si>
  <si>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</si>
  <si>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</si>
  <si>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</si>
  <si>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</si>
  <si>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</si>
  <si>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</si>
  <si>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</si>
  <si>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</si>
  <si>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</si>
  <si>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</si>
  <si>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</si>
  <si>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</si>
  <si>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</si>
  <si>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</si>
  <si>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</si>
  <si>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</si>
  <si>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</si>
  <si>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</si>
  <si>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</si>
  <si>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</si>
  <si>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</si>
  <si>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</si>
  <si>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</si>
  <si>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</si>
  <si>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</si>
  <si>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</si>
  <si>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</si>
  <si>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</si>
  <si>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</si>
  <si>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</si>
  <si>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</si>
  <si>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</si>
  <si>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</si>
  <si>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</si>
  <si>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</si>
  <si>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</si>
  <si>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</si>
  <si>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</si>
  <si>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</si>
  <si>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</si>
  <si>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</si>
  <si>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</si>
  <si>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</si>
  <si>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</si>
  <si>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</si>
  <si>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</si>
  <si>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</si>
  <si>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</si>
  <si>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</si>
  <si>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</si>
  <si>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</si>
  <si>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</si>
  <si>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</si>
  <si>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</si>
  <si>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</si>
  <si>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</si>
  <si>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</si>
  <si>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</si>
  <si>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</si>
  <si>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</si>
  <si>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</si>
  <si>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</si>
  <si>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</si>
  <si>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</si>
  <si>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</si>
  <si>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</si>
  <si>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</si>
  <si>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</si>
  <si>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</si>
  <si>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</si>
  <si>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</si>
  <si>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</si>
  <si>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</si>
  <si>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</si>
  <si>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</si>
  <si>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</si>
  <si>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</si>
  <si>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</si>
  <si>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</si>
  <si>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</si>
  <si>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</si>
  <si>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</si>
  <si>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</si>
  <si>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</si>
  <si>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</si>
  <si>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</si>
  <si>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</si>
  <si>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</si>
  <si>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</si>
  <si>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</si>
  <si>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</si>
  <si>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</si>
  <si>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</si>
  <si>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</si>
  <si>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</si>
  <si>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</si>
  <si>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</si>
  <si>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</si>
  <si>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</si>
  <si>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</si>
  <si>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</si>
  <si>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</si>
  <si>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</si>
  <si>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</si>
  <si>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</si>
  <si>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</si>
  <si>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</si>
  <si>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</si>
  <si>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</si>
  <si>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</si>
  <si>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</si>
  <si>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</si>
  <si>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</si>
  <si>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</si>
  <si>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</si>
  <si>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</si>
  <si>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</si>
  <si>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</si>
  <si>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</si>
  <si>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</si>
  <si>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</si>
  <si>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</si>
  <si>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</si>
  <si>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</si>
  <si>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</si>
  <si>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</si>
  <si>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</si>
  <si>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</si>
  <si>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</si>
  <si>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</si>
  <si>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</si>
  <si>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</si>
  <si>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</si>
  <si>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</si>
  <si>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</si>
  <si>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</si>
  <si>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</si>
  <si>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</si>
  <si>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</si>
  <si>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</si>
  <si>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</si>
  <si>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</si>
  <si>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</si>
  <si>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</si>
  <si>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</si>
  <si>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</si>
  <si>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</si>
  <si>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</si>
  <si>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</si>
  <si>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</si>
  <si>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</si>
  <si>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</si>
  <si>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</si>
  <si>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</si>
  <si>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</si>
  <si>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</si>
  <si>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</si>
  <si>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</si>
  <si>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</si>
  <si>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</si>
  <si>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</si>
  <si>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</si>
  <si>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</si>
  <si>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</si>
  <si>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</si>
  <si>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</si>
  <si>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</si>
  <si>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</si>
  <si>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</si>
  <si>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</si>
  <si>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</si>
  <si>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</si>
  <si>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</si>
  <si>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</si>
  <si>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</si>
  <si>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</si>
  <si>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</si>
  <si>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</si>
  <si>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</si>
  <si>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</si>
  <si>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</si>
  <si>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</si>
  <si>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</si>
  <si>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</si>
  <si>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</si>
  <si>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</si>
  <si>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</si>
  <si>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</si>
  <si>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</si>
  <si>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</si>
  <si>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</si>
  <si>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</si>
  <si>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</si>
  <si>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</si>
  <si>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</si>
  <si>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</si>
  <si>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</si>
  <si>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</si>
  <si>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</si>
  <si>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</si>
  <si>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</si>
  <si>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</si>
  <si>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</si>
  <si>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</si>
  <si>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</si>
  <si>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</si>
  <si>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</si>
  <si>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</si>
  <si>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</si>
  <si>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</si>
  <si>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</si>
  <si>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</si>
  <si>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</si>
  <si>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</si>
  <si>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</si>
  <si>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</si>
  <si>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</si>
  <si>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</si>
  <si>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</si>
  <si>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</si>
  <si>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</si>
  <si>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</si>
  <si>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</si>
  <si>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</si>
  <si>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</si>
  <si>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</si>
  <si>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</si>
  <si>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</si>
  <si>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</si>
  <si>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</si>
  <si>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</si>
  <si>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</si>
  <si>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</si>
  <si>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</si>
  <si>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</si>
  <si>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</si>
  <si>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</si>
  <si>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</si>
  <si>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</si>
  <si>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</si>
  <si>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</si>
  <si>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</si>
  <si>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</si>
  <si>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</si>
  <si>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</si>
  <si>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</si>
  <si>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</si>
  <si>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</si>
  <si>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</si>
  <si>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</si>
  <si>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</si>
  <si>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</si>
  <si>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</si>
  <si>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</si>
  <si>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</si>
  <si>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</si>
  <si>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</si>
  <si>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</si>
  <si>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</si>
  <si>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</si>
  <si>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</si>
  <si>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</si>
  <si>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</si>
  <si>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</si>
  <si>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</si>
  <si>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</si>
  <si>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</si>
  <si>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</si>
  <si>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</si>
  <si>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</si>
  <si>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</si>
  <si>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</si>
  <si>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</si>
  <si>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</si>
  <si>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</si>
  <si>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</si>
  <si>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</si>
  <si>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</si>
  <si>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</si>
  <si>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</si>
  <si>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</si>
  <si>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</si>
  <si>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</si>
  <si>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</si>
  <si>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</si>
  <si>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</si>
  <si>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</si>
  <si>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</si>
  <si>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</si>
  <si>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</si>
  <si>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</si>
  <si>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</si>
  <si>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</si>
  <si>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</si>
  <si>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</si>
  <si>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</si>
  <si>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</si>
  <si>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</si>
  <si>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</si>
  <si>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</si>
  <si>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</si>
  <si>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</si>
  <si>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</si>
  <si>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</si>
  <si>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</si>
  <si>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</si>
  <si>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</si>
  <si>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</si>
  <si>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</si>
  <si>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</si>
  <si>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</si>
  <si>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</si>
  <si>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</si>
  <si>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</si>
  <si>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</si>
  <si>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</si>
  <si>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</si>
  <si>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</si>
  <si>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</si>
  <si>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</si>
  <si>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</si>
  <si>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</si>
  <si>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</si>
  <si>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</si>
  <si>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</si>
  <si>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</si>
  <si>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</si>
  <si>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</si>
  <si>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</si>
  <si>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</si>
  <si>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</si>
  <si>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</si>
  <si>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</si>
  <si>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</si>
  <si>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</si>
  <si>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</si>
  <si>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</si>
  <si>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</si>
  <si>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</si>
  <si>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</si>
  <si>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</si>
  <si>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</si>
  <si>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</si>
  <si>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</si>
  <si>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</si>
  <si>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</si>
  <si>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</si>
  <si>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</si>
  <si>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</si>
  <si>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</si>
  <si>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</si>
  <si>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</si>
  <si>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</si>
  <si>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</si>
  <si>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</si>
  <si>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</si>
  <si>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</si>
  <si>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</si>
  <si>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</si>
  <si>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</si>
  <si>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</si>
  <si>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</si>
  <si>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</si>
  <si>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</si>
  <si>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</si>
  <si>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</si>
  <si>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</si>
  <si>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</si>
  <si>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</si>
  <si>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</si>
  <si>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</si>
  <si>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</si>
  <si>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</si>
  <si>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</si>
  <si>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</si>
  <si>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</si>
  <si>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</si>
  <si>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</si>
  <si>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</si>
  <si>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</si>
  <si>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</si>
  <si>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</si>
  <si>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</si>
  <si>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</si>
  <si>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</si>
  <si>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</si>
  <si>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</si>
  <si>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</si>
  <si>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</si>
  <si>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</si>
  <si>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</si>
  <si>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</si>
  <si>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</si>
  <si>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</si>
  <si>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</si>
  <si>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</si>
  <si>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</si>
  <si>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</si>
  <si>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</si>
  <si>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</si>
  <si>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</si>
  <si>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</si>
  <si>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</si>
  <si>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</si>
  <si>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</si>
  <si>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</si>
  <si>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</si>
  <si>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</si>
  <si>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</si>
  <si>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</si>
  <si>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</si>
  <si>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</si>
  <si>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</si>
  <si>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</si>
  <si>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</si>
  <si>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</si>
  <si>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</si>
  <si>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</si>
  <si>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</si>
  <si>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</si>
  <si>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</si>
  <si>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</si>
  <si>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</si>
  <si>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</si>
  <si>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</si>
  <si>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</si>
  <si>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</si>
  <si>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</si>
  <si>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</si>
  <si>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</si>
  <si>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</si>
  <si>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</si>
  <si>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</si>
  <si>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</si>
  <si>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</si>
  <si>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</si>
  <si>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</si>
  <si>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</si>
  <si>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</si>
  <si>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</si>
  <si>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</si>
  <si>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</si>
  <si>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</si>
  <si>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</si>
  <si>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</si>
  <si>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</si>
  <si>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</si>
  <si>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</si>
  <si>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</si>
  <si>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</si>
  <si>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</si>
  <si>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</si>
  <si>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</si>
  <si>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</si>
  <si>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</si>
  <si>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</si>
  <si>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</si>
  <si>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</si>
  <si>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</si>
  <si>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</si>
  <si>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</si>
  <si>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</si>
  <si>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</si>
  <si>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</si>
  <si>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</si>
  <si>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</si>
  <si>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</si>
  <si>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</si>
  <si>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</si>
  <si>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</si>
  <si>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</si>
  <si>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</si>
  <si>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</si>
  <si>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</si>
  <si>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</si>
  <si>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</si>
  <si>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</si>
  <si>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</si>
  <si>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</si>
  <si>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</si>
  <si>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</si>
  <si>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</si>
  <si>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</si>
  <si>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</si>
  <si>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</si>
  <si>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</si>
  <si>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</si>
  <si>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</si>
  <si>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</si>
  <si>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</si>
  <si>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</si>
  <si>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</si>
  <si>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</si>
  <si>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</si>
  <si>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</si>
  <si>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</si>
  <si>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</si>
  <si>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</si>
  <si>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</si>
  <si>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</si>
  <si>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</si>
  <si>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</si>
  <si>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</si>
  <si>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</si>
  <si>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</si>
  <si>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</si>
  <si>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</si>
  <si>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</si>
  <si>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</si>
  <si>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</si>
  <si>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</si>
  <si>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</si>
  <si>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</si>
  <si>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</si>
  <si>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</si>
  <si>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</si>
  <si>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</si>
  <si>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</si>
  <si>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</si>
  <si>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</si>
  <si>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</si>
  <si>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</si>
  <si>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</si>
  <si>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</si>
  <si>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</si>
  <si>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</si>
  <si>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</si>
  <si>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</si>
  <si>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</si>
  <si>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</si>
  <si>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</si>
  <si>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</si>
  <si>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</si>
  <si>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</si>
  <si>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</si>
  <si>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</si>
  <si>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</si>
  <si>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</si>
  <si>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</si>
  <si>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</si>
  <si>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</si>
  <si>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</si>
  <si>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</si>
  <si>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</si>
  <si>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</si>
  <si>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</si>
  <si>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</si>
  <si>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</si>
  <si>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</si>
  <si>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</si>
  <si>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</si>
  <si>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</si>
  <si>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</si>
  <si>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</si>
  <si>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</si>
  <si>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</si>
  <si>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</si>
  <si>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</si>
  <si>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</si>
  <si>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</si>
  <si>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</si>
  <si>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</si>
  <si>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</si>
  <si>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</si>
  <si>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</si>
  <si>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</si>
  <si>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</si>
  <si>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</si>
  <si>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</si>
  <si>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</si>
  <si>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</si>
  <si>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</si>
  <si>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</si>
  <si>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</si>
  <si>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</si>
  <si>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</si>
  <si>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</si>
  <si>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</si>
  <si>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</si>
  <si>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</si>
  <si>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</si>
  <si>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</si>
  <si>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</si>
  <si>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</si>
  <si>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</si>
  <si>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</si>
  <si>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</si>
  <si>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</si>
  <si>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</si>
  <si>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</si>
  <si>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</si>
  <si>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</si>
  <si>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</si>
  <si>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</si>
  <si>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</si>
  <si>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</si>
  <si>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</si>
  <si>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</si>
  <si>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</si>
  <si>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</si>
  <si>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</si>
  <si>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</si>
  <si>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</si>
  <si>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</si>
  <si>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</si>
  <si>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</si>
  <si>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</si>
  <si>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</si>
  <si>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</si>
  <si>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</si>
  <si>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</si>
  <si>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</si>
  <si>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</si>
  <si>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</si>
  <si>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</si>
  <si>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</si>
  <si>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</si>
  <si>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</si>
  <si>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</si>
  <si>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</si>
  <si>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</si>
  <si>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</si>
  <si>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</si>
  <si>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</si>
  <si>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</si>
  <si>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</si>
  <si>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</si>
  <si>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</si>
  <si>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</si>
  <si>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</si>
  <si>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</si>
  <si>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</si>
  <si>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</si>
  <si>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</si>
  <si>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</si>
  <si>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</si>
  <si>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</si>
  <si>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</si>
  <si>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</si>
  <si>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</si>
  <si>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</si>
  <si>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</si>
  <si>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</si>
  <si>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</si>
  <si>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</si>
  <si>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</si>
  <si>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</si>
  <si>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</si>
  <si>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</si>
  <si>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</si>
  <si>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</si>
  <si>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</si>
  <si>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</si>
  <si>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</si>
  <si>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</si>
  <si>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</si>
  <si>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</si>
  <si>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</si>
  <si>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</si>
  <si>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</si>
  <si>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</si>
  <si>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</si>
  <si>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</si>
  <si>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</si>
  <si>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</si>
  <si>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</si>
  <si>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</si>
  <si>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</si>
  <si>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</si>
  <si>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</si>
  <si>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</si>
  <si>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</si>
  <si>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</si>
  <si>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</si>
  <si>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</si>
  <si>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</si>
  <si>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</si>
  <si>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</si>
  <si>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</si>
  <si>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</si>
  <si>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</si>
  <si>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</si>
  <si>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</si>
  <si>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</si>
  <si>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</si>
  <si>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</si>
  <si>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</si>
  <si>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</si>
  <si>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</si>
  <si>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</si>
  <si>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</si>
  <si>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</si>
  <si>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</si>
  <si>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</si>
  <si>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</si>
  <si>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</si>
  <si>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</si>
  <si>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</si>
  <si>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</si>
  <si>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</si>
  <si>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</si>
  <si>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</si>
  <si>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</si>
  <si>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</si>
  <si>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</si>
  <si>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</si>
  <si>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</si>
  <si>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</si>
  <si>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</si>
  <si>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</si>
  <si>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</si>
  <si>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</si>
  <si>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</si>
  <si>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</si>
  <si>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</si>
  <si>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</si>
  <si>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</si>
  <si>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</si>
  <si>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</si>
  <si>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</si>
  <si>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</si>
  <si>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</si>
  <si>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</si>
  <si>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</si>
  <si>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</si>
  <si>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</si>
  <si>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</si>
  <si>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</si>
  <si>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</si>
  <si>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</si>
  <si>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</si>
  <si>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</si>
  <si>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</si>
  <si>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</si>
  <si>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</si>
  <si>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</si>
  <si>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</si>
  <si>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</si>
  <si>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</si>
  <si>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</si>
  <si>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</si>
  <si>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</si>
  <si>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</si>
  <si>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</si>
  <si>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</si>
  <si>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</si>
  <si>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</si>
  <si>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</si>
  <si>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</si>
  <si>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</si>
  <si>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</si>
  <si>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</si>
  <si>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</si>
  <si>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</si>
  <si>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</si>
  <si>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</si>
  <si>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</si>
  <si>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</si>
  <si>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</si>
  <si>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</si>
  <si>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</si>
  <si>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</si>
  <si>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</si>
  <si>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</si>
  <si>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</si>
  <si>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</si>
  <si>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</si>
  <si>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</si>
  <si>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</si>
  <si>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</si>
  <si>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</si>
  <si>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</si>
  <si>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</si>
  <si>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</si>
  <si>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</si>
  <si>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</si>
  <si>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</si>
  <si>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</si>
  <si>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</si>
  <si>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</si>
  <si>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</si>
  <si>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</si>
  <si>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</si>
  <si>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</si>
  <si>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</si>
  <si>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</si>
  <si>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</si>
  <si>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</si>
  <si>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</si>
  <si>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</si>
  <si>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</si>
  <si>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</si>
  <si>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</si>
  <si>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</si>
  <si>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</si>
  <si>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</si>
  <si>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</si>
  <si>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</si>
  <si>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</si>
  <si>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</si>
  <si>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</si>
  <si>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</si>
  <si>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</si>
  <si>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</si>
  <si>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</si>
  <si>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</si>
  <si>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</si>
  <si>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</si>
  <si>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</si>
  <si>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</si>
  <si>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</si>
  <si>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</si>
  <si>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</si>
  <si>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</si>
  <si>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</si>
  <si>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</si>
  <si>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</si>
  <si>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</si>
  <si>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</si>
  <si>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</si>
  <si>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</si>
  <si>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</si>
  <si>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</si>
  <si>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</si>
  <si>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</si>
  <si>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</si>
  <si>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</si>
  <si>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</si>
  <si>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</si>
  <si>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</si>
  <si>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</si>
  <si>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</si>
  <si>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</si>
  <si>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</si>
  <si>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</si>
  <si>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</si>
  <si>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</si>
  <si>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</si>
  <si>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</si>
  <si>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</si>
  <si>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</si>
  <si>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</si>
  <si>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</si>
  <si>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</si>
  <si>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</si>
  <si>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</si>
  <si>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</si>
  <si>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</si>
  <si>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</si>
  <si>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</si>
  <si>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</si>
  <si>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</si>
  <si>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</si>
  <si>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</si>
  <si>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</si>
  <si>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</si>
  <si>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</si>
  <si>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</si>
  <si>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</si>
  <si>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</si>
  <si>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</si>
  <si>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</si>
  <si>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</si>
  <si>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</si>
  <si>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</si>
  <si>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</si>
  <si>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</si>
  <si>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</si>
  <si>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</si>
  <si>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</si>
  <si>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</si>
  <si>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</si>
  <si>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</si>
  <si>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</si>
  <si>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</si>
  <si>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</si>
  <si>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</si>
  <si>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</si>
  <si>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</si>
  <si>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</si>
  <si>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</si>
  <si>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</si>
  <si>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</si>
  <si>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</si>
  <si>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</si>
  <si>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</si>
  <si>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</si>
  <si>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</si>
  <si>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</si>
  <si>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</si>
  <si>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</si>
  <si>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</si>
  <si>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</si>
  <si>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</si>
  <si>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</si>
  <si>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</si>
  <si>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</si>
  <si>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</si>
  <si>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</si>
  <si>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</si>
  <si>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</si>
  <si>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</si>
  <si>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</si>
  <si>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</si>
  <si>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</si>
  <si>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</si>
  <si>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</si>
  <si>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</si>
  <si>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</si>
  <si>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</si>
  <si>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</si>
  <si>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</si>
  <si>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</si>
  <si>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</si>
  <si>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</si>
  <si>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</si>
  <si>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</si>
  <si>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</si>
  <si>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</si>
  <si>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</si>
  <si>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</si>
  <si>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</si>
  <si>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</si>
  <si>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</si>
  <si>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</si>
  <si>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</si>
  <si>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</si>
  <si>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</si>
  <si>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</si>
  <si>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</si>
  <si>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</si>
  <si>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</si>
  <si>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</si>
  <si>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</si>
  <si>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</si>
  <si>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</si>
  <si>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</si>
  <si>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</si>
  <si>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</si>
  <si>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</si>
  <si>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</si>
  <si>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</si>
  <si>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</si>
  <si>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</si>
  <si>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</si>
  <si>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</si>
  <si>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</si>
  <si>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</si>
  <si>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</si>
  <si>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</si>
  <si>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</si>
  <si>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</si>
  <si>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</si>
  <si>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</si>
  <si>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</si>
  <si>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</si>
  <si>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</si>
  <si>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</si>
  <si>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</si>
  <si>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</si>
  <si>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</si>
  <si>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</si>
  <si>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</si>
  <si>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</si>
  <si>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</si>
  <si>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</si>
  <si>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</si>
  <si>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</si>
  <si>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</si>
  <si>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</si>
  <si>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</si>
  <si>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</si>
  <si>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</si>
  <si>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</si>
  <si>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</si>
  <si>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</si>
  <si>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</si>
  <si>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</si>
  <si>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</si>
  <si>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</si>
  <si>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</si>
  <si>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</si>
  <si>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</si>
  <si>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</si>
  <si>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</si>
  <si>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</si>
  <si>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</si>
  <si>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</si>
  <si>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</si>
  <si>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</si>
  <si>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</si>
  <si>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</si>
  <si>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</si>
  <si>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</si>
  <si>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</si>
  <si>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</si>
  <si>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</si>
  <si>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</si>
  <si>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</si>
  <si>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</si>
  <si>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</si>
  <si>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</si>
  <si>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</si>
  <si>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</si>
  <si>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</si>
  <si>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</si>
  <si>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</si>
  <si>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</si>
  <si>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</si>
  <si>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</si>
  <si>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</si>
  <si>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</si>
  <si>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</si>
  <si>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</si>
  <si>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</si>
  <si>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</si>
  <si>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</si>
  <si>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</si>
  <si>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</si>
  <si>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</si>
  <si>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</si>
  <si>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</si>
  <si>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</si>
  <si>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</si>
  <si>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</si>
  <si>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</si>
  <si>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</si>
  <si>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</si>
  <si>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</si>
  <si>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</si>
  <si>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</si>
  <si>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</si>
  <si>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</si>
  <si>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</si>
  <si>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</si>
  <si>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</si>
  <si>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</si>
  <si>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</si>
  <si>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</si>
  <si>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</si>
  <si>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</si>
  <si>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</si>
  <si>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</si>
  <si>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</si>
  <si>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</si>
  <si>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</si>
  <si>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</si>
  <si>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</si>
  <si>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</si>
  <si>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</si>
  <si>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</si>
  <si>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</si>
  <si>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</si>
  <si>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</si>
  <si>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</si>
  <si>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</si>
  <si>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</si>
  <si>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</si>
  <si>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</si>
  <si>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</si>
  <si>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</si>
  <si>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</si>
  <si>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</si>
  <si>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</si>
  <si>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</si>
  <si>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</si>
  <si>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</si>
  <si>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</si>
  <si>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</si>
  <si>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</si>
  <si>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</si>
  <si>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</si>
  <si>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</si>
  <si>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</si>
  <si>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</si>
  <si>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</si>
  <si>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</si>
  <si>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</si>
  <si>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</si>
  <si>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</si>
  <si>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</si>
  <si>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</si>
  <si>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</si>
  <si>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</si>
  <si>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</si>
  <si>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</si>
  <si>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</si>
  <si>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</si>
  <si>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</si>
  <si>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</si>
  <si>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</si>
  <si>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</si>
  <si>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</si>
  <si>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</si>
  <si>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</si>
  <si>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</si>
  <si>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</si>
  <si>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</si>
  <si>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</si>
  <si>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</si>
  <si>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</si>
  <si>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</si>
  <si>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</si>
  <si>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</si>
  <si>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</si>
  <si>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</si>
  <si>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</si>
  <si>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</si>
  <si>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</si>
  <si>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</si>
  <si>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</si>
  <si>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</si>
  <si>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</si>
  <si>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</si>
  <si>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</si>
  <si>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</si>
  <si>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</si>
  <si>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</si>
  <si>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</si>
  <si>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</si>
  <si>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</si>
  <si>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</si>
  <si>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</si>
  <si>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</si>
  <si>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</si>
  <si>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</si>
  <si>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</si>
  <si>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</si>
  <si>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</si>
  <si>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</si>
  <si>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</si>
  <si>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</si>
  <si>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</si>
  <si>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</si>
  <si>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</si>
  <si>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</si>
  <si>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</si>
  <si>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</si>
  <si>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</si>
  <si>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</si>
  <si>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</si>
  <si>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</si>
  <si>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</si>
  <si>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</si>
  <si>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</si>
  <si>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</si>
  <si>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</si>
  <si>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</si>
  <si>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</si>
  <si>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</si>
  <si>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</si>
  <si>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</si>
  <si>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</si>
  <si>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</si>
  <si>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</si>
  <si>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</si>
  <si>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</si>
  <si>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</si>
  <si>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</si>
  <si>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</si>
  <si>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</si>
  <si>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</si>
  <si>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</si>
  <si>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</si>
  <si>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</si>
  <si>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</si>
  <si>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</si>
  <si>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</si>
  <si>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</si>
  <si>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</si>
  <si>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</si>
  <si>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</si>
  <si>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</si>
  <si>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</si>
  <si>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</si>
  <si>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</si>
  <si>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</si>
  <si>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</si>
  <si>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</si>
  <si>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</si>
  <si>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</si>
  <si>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</si>
  <si>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</si>
  <si>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</si>
  <si>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</si>
  <si>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</si>
  <si>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</si>
  <si>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</si>
  <si>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</si>
  <si>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</si>
  <si>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</si>
  <si>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</si>
  <si>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</si>
  <si>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</si>
  <si>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</si>
  <si>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</si>
  <si>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</si>
  <si>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</si>
  <si>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</si>
  <si>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</si>
  <si>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</si>
  <si>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</si>
  <si>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</si>
  <si>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</si>
  <si>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</si>
  <si>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</si>
  <si>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</si>
  <si>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</si>
  <si>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</si>
  <si>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</si>
  <si>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</si>
  <si>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</si>
  <si>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</si>
  <si>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</si>
  <si>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</si>
  <si>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</si>
  <si>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</si>
  <si>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</si>
  <si>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</si>
  <si>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</si>
  <si>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</si>
  <si>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</si>
  <si>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</si>
  <si>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</si>
  <si>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</si>
  <si>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</si>
  <si>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</si>
  <si>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</si>
  <si>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</si>
  <si>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</si>
  <si>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</si>
  <si>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</si>
  <si>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</si>
  <si>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</si>
  <si>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</si>
  <si>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</si>
  <si>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</si>
  <si>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</si>
  <si>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</si>
  <si>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</si>
  <si>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</si>
  <si>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</si>
  <si>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</si>
  <si>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</si>
  <si>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</si>
  <si>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</si>
  <si>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</si>
  <si>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</si>
  <si>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</si>
  <si>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</si>
  <si>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</si>
  <si>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</si>
  <si>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</si>
  <si>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</si>
  <si>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</si>
  <si>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</si>
  <si>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</si>
  <si>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</si>
  <si>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</si>
  <si>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</si>
  <si>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</si>
  <si>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</si>
  <si>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</si>
  <si>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</si>
  <si>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</si>
  <si>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</si>
  <si>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</si>
  <si>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</si>
  <si>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</si>
  <si>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</si>
  <si>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</si>
  <si>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</si>
  <si>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</si>
  <si>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</si>
  <si>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</si>
  <si>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</si>
  <si>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</si>
  <si>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</si>
  <si>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</si>
  <si>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</si>
  <si>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</si>
  <si>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</si>
  <si>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</si>
  <si>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</si>
  <si>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</si>
  <si>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</si>
  <si>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</si>
  <si>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</si>
  <si>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</si>
  <si>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</si>
  <si>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</si>
  <si>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</si>
  <si>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</si>
  <si>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</si>
  <si>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</si>
  <si>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</si>
  <si>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</si>
  <si>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</si>
  <si>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</si>
  <si>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</si>
  <si>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</si>
  <si>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</si>
  <si>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</si>
  <si>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</si>
  <si>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</si>
  <si>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</si>
  <si>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</si>
  <si>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</si>
  <si>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</si>
  <si>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</si>
  <si>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</si>
  <si>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</si>
  <si>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</si>
  <si>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</si>
  <si>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</si>
  <si>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</si>
  <si>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</si>
  <si>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</si>
  <si>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</si>
  <si>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</si>
  <si>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</si>
  <si>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</si>
  <si>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</si>
  <si>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</si>
  <si>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</si>
  <si>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</si>
  <si>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</si>
  <si>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</si>
  <si>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</si>
  <si>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</si>
  <si>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</si>
  <si>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</si>
  <si>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</si>
  <si>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</si>
  <si>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</si>
  <si>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</si>
  <si>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</si>
  <si>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</si>
  <si>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</si>
  <si>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</si>
  <si>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</si>
  <si>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</si>
  <si>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</si>
  <si>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</si>
  <si>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</si>
  <si>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</si>
  <si>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</si>
  <si>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</si>
  <si>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</si>
  <si>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</si>
  <si>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</si>
  <si>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</si>
  <si>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</si>
  <si>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</si>
  <si>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</si>
  <si>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</si>
  <si>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</si>
  <si>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</si>
  <si>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</si>
  <si>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</si>
  <si>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</si>
  <si>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</si>
  <si>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</si>
  <si>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</si>
  <si>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</si>
  <si>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</si>
  <si>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</si>
  <si>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</si>
  <si>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</si>
  <si>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</si>
  <si>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</si>
  <si>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</si>
  <si>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</si>
  <si>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</si>
  <si>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</si>
  <si>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</si>
  <si>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</si>
  <si>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</si>
  <si>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</si>
  <si>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</si>
  <si>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</si>
  <si>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</si>
  <si>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</si>
  <si>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</si>
  <si>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</si>
  <si>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</si>
  <si>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</si>
  <si>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</si>
  <si>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</si>
  <si>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</si>
  <si>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</si>
  <si>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</si>
  <si>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</si>
  <si>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</si>
  <si>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</si>
  <si>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</si>
  <si>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</si>
  <si>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</si>
  <si>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</si>
  <si>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</si>
  <si>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</si>
  <si>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</si>
  <si>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</si>
  <si>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</si>
  <si>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</si>
  <si>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</si>
  <si>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</si>
  <si>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</si>
  <si>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</si>
  <si>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</si>
  <si>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</si>
  <si>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</si>
  <si>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</si>
  <si>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</si>
  <si>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</si>
  <si>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</si>
  <si>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</si>
  <si>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</si>
  <si>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</si>
  <si>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</si>
  <si>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</si>
  <si>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</si>
  <si>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</si>
  <si>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</si>
  <si>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</si>
  <si>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</si>
  <si>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</si>
  <si>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</si>
  <si>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</si>
  <si>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</si>
  <si>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</si>
  <si>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</si>
  <si>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</si>
  <si>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</si>
  <si>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</si>
  <si>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</si>
  <si>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</si>
  <si>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</si>
  <si>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</si>
  <si>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</si>
  <si>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</si>
  <si>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</si>
  <si>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</si>
  <si>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</si>
  <si>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</si>
  <si>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</si>
  <si>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</si>
  <si>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</si>
  <si>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</si>
  <si>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</si>
  <si>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</si>
  <si>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</si>
  <si>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</si>
  <si>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</si>
  <si>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</si>
  <si>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</si>
  <si>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</si>
  <si>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</si>
  <si>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</si>
  <si>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</si>
  <si>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</si>
  <si>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</si>
  <si>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</si>
  <si>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</si>
  <si>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</si>
  <si>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</si>
  <si>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</si>
  <si>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</si>
  <si>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</si>
  <si>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</si>
  <si>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</si>
  <si>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</si>
  <si>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</si>
  <si>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</si>
  <si>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</si>
  <si>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</si>
  <si>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</si>
  <si>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</si>
  <si>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</si>
  <si>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</si>
  <si>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</si>
  <si>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</si>
  <si>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</si>
  <si>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</si>
  <si>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</si>
  <si>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</si>
  <si>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</si>
  <si>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</si>
  <si>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</si>
  <si>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</si>
  <si>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</si>
  <si>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</si>
  <si>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</si>
  <si>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</si>
  <si>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</si>
  <si>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</si>
  <si>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</si>
  <si>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</si>
  <si>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</si>
  <si>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</si>
  <si>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</si>
  <si>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</si>
  <si>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</si>
  <si>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</si>
  <si>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</si>
  <si>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</si>
  <si>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</si>
  <si>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</si>
  <si>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</si>
  <si>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</si>
  <si>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</si>
  <si>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</si>
  <si>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</si>
  <si>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</si>
  <si>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</si>
  <si>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</si>
  <si>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</si>
  <si>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</si>
  <si>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</si>
  <si>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</si>
  <si>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</si>
  <si>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</si>
  <si>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</si>
  <si>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</si>
  <si>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</si>
  <si>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</si>
  <si>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</si>
  <si>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</si>
  <si>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</si>
  <si>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</si>
  <si>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</si>
  <si>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</si>
  <si>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</si>
  <si>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</si>
  <si>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</si>
  <si>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</si>
  <si>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</si>
  <si>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</si>
  <si>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</si>
  <si>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</si>
  <si>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</si>
  <si>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</si>
  <si>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</si>
  <si>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</si>
  <si>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</si>
  <si>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</si>
  <si>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</si>
  <si>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</si>
  <si>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</si>
  <si>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</si>
  <si>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</si>
  <si>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</si>
  <si>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</si>
  <si>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</si>
  <si>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</si>
  <si>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</si>
  <si>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</si>
  <si>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</si>
  <si>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</si>
  <si>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</si>
  <si>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</si>
  <si>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</si>
  <si>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</si>
  <si>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</si>
  <si>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</si>
  <si>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</si>
  <si>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</si>
  <si>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</si>
  <si>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</si>
  <si>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</si>
  <si>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</si>
  <si>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</si>
  <si>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</si>
  <si>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</si>
  <si>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</si>
  <si>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</si>
  <si>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</si>
  <si>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</si>
  <si>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</si>
  <si>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</si>
  <si>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</si>
  <si>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</si>
  <si>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</si>
  <si>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</si>
  <si>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</si>
  <si>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</si>
  <si>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</si>
  <si>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</si>
  <si>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</si>
  <si>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</si>
  <si>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</si>
  <si>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</si>
  <si>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</si>
  <si>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</si>
  <si>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</si>
  <si>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</si>
  <si>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</si>
  <si>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</si>
  <si>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</si>
  <si>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</si>
  <si>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</si>
  <si>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</si>
  <si>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</si>
  <si>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</si>
  <si>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</si>
  <si>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</si>
  <si>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</si>
  <si>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</si>
  <si>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</si>
  <si>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</si>
  <si>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</si>
  <si>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</si>
  <si>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</si>
  <si>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</si>
  <si>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</si>
  <si>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</si>
  <si>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</si>
  <si>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</si>
  <si>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</si>
  <si>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</si>
  <si>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</si>
  <si>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</si>
  <si>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</si>
  <si>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</si>
  <si>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</si>
  <si>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</si>
  <si>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</si>
  <si>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</si>
  <si>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</si>
  <si>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</si>
  <si>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</si>
  <si>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</si>
  <si>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</si>
  <si>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</si>
  <si>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</si>
  <si>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</si>
  <si>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</si>
  <si>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</si>
  <si>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</si>
  <si>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</si>
  <si>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</si>
  <si>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</si>
  <si>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</si>
  <si>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</si>
  <si>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</si>
  <si>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</si>
  <si>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</si>
  <si>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</si>
  <si>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</si>
  <si>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</si>
  <si>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</si>
  <si>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</si>
  <si>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</si>
  <si>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</si>
  <si>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</si>
  <si>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</si>
  <si>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</si>
  <si>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</si>
  <si>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</si>
  <si>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</si>
  <si>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</si>
  <si>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</si>
  <si>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</si>
  <si>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</si>
  <si>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</si>
  <si>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</si>
  <si>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</si>
  <si>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</si>
  <si>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</si>
  <si>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</si>
  <si>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</si>
  <si>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</si>
  <si>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</si>
  <si>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</si>
  <si>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</si>
  <si>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</si>
  <si>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</si>
  <si>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</si>
  <si>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</si>
  <si>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</si>
  <si>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</si>
  <si>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</si>
  <si>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</si>
  <si>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</si>
  <si>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</si>
  <si>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</si>
  <si>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</si>
  <si>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</si>
  <si>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</si>
  <si>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</si>
  <si>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</si>
  <si>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</si>
  <si>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</si>
  <si>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</si>
  <si>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</si>
  <si>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</si>
  <si>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</si>
  <si>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</si>
  <si>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</si>
  <si>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</si>
  <si>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</si>
  <si>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</si>
  <si>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</si>
  <si>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</si>
  <si>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</si>
  <si>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</si>
  <si>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</si>
  <si>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</si>
  <si>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</si>
  <si>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</si>
  <si>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</si>
  <si>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</si>
  <si>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</si>
  <si>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</si>
  <si>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</si>
  <si>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</si>
  <si>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</si>
  <si>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</si>
  <si>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</si>
  <si>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</si>
  <si>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</si>
  <si>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</si>
  <si>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</si>
  <si>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</si>
  <si>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</si>
  <si>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</si>
  <si>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</si>
  <si>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</si>
  <si>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</si>
  <si>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</si>
  <si>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</si>
  <si>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</si>
  <si>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</si>
  <si>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</si>
  <si>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</si>
  <si>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</si>
  <si>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</si>
  <si>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</si>
  <si>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</si>
  <si>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</si>
  <si>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</si>
  <si>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</si>
  <si>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</si>
  <si>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</si>
  <si>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</si>
  <si>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</si>
  <si>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</si>
  <si>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</si>
  <si>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</si>
  <si>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</si>
  <si>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</si>
  <si>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</si>
  <si>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</si>
  <si>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</si>
  <si>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</si>
  <si>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</si>
  <si>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</si>
  <si>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</si>
  <si>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</si>
  <si>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</si>
  <si>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</si>
  <si>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</si>
  <si>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</si>
  <si>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</si>
  <si>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</si>
  <si>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</si>
  <si>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</si>
  <si>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</si>
  <si>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</si>
  <si>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</si>
  <si>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</si>
  <si>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</si>
  <si>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</si>
  <si>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</si>
  <si>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</si>
  <si>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</si>
  <si>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</si>
  <si>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</si>
  <si>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</si>
  <si>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</si>
  <si>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</si>
  <si>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</si>
  <si>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</si>
  <si>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</si>
  <si>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</si>
  <si>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</si>
  <si>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</si>
  <si>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</si>
  <si>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</si>
  <si>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</si>
  <si>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</si>
  <si>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</si>
  <si>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</si>
  <si>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</si>
  <si>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</si>
  <si>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</si>
  <si>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</si>
  <si>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</si>
  <si>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</si>
  <si>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</si>
  <si>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</si>
  <si>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</si>
  <si>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</si>
  <si>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</si>
  <si>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</si>
  <si>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</si>
  <si>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</si>
  <si>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</si>
  <si>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</si>
  <si>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</si>
  <si>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</si>
  <si>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</si>
  <si>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</si>
  <si>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</si>
  <si>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</si>
  <si>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</si>
  <si>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</si>
  <si>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</si>
  <si>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</si>
  <si>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</si>
  <si>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</si>
  <si>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</si>
  <si>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</si>
  <si>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</si>
  <si>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</si>
  <si>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</si>
  <si>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</si>
  <si>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</si>
  <si>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</si>
  <si>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</si>
  <si>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</si>
  <si>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</si>
  <si>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</si>
  <si>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</si>
  <si>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</si>
  <si>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</si>
  <si>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</si>
  <si>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</si>
  <si>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</si>
  <si>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</si>
  <si>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</si>
  <si>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</si>
  <si>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</si>
  <si>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</si>
  <si>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</si>
  <si>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</si>
  <si>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</si>
  <si>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</si>
  <si>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</si>
  <si>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</si>
  <si>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</si>
  <si>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</si>
  <si>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</si>
  <si>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</si>
  <si>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</si>
  <si>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</si>
  <si>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</si>
  <si>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</si>
  <si>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</si>
  <si>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</si>
  <si>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</si>
  <si>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</si>
  <si>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</si>
  <si>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</si>
  <si>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</si>
  <si>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</si>
  <si>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</si>
  <si>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</si>
  <si>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</si>
  <si>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</si>
  <si>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</si>
  <si>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</si>
  <si>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</si>
  <si>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</si>
  <si>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</si>
  <si>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</si>
  <si>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</si>
  <si>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</si>
  <si>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</si>
  <si>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</si>
  <si>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</si>
  <si>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</si>
  <si>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</si>
  <si>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</si>
  <si>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</si>
  <si>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</si>
  <si>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</si>
  <si>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</si>
  <si>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</si>
  <si>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</si>
  <si>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</si>
  <si>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</si>
  <si>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</si>
  <si>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</si>
  <si>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</si>
  <si>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</si>
  <si>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</si>
  <si>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</si>
  <si>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</si>
  <si>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</si>
  <si>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</si>
  <si>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</si>
  <si>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</si>
  <si>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</si>
  <si>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</si>
  <si>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</si>
  <si>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</si>
  <si>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</si>
  <si>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</si>
  <si>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</si>
  <si>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</si>
  <si>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</si>
  <si>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</si>
  <si>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</si>
  <si>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</si>
  <si>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</si>
  <si>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</si>
  <si>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</si>
  <si>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</si>
  <si>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</si>
  <si>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</si>
  <si>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</si>
  <si>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</si>
  <si>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</si>
  <si>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</si>
  <si>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</si>
  <si>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</si>
  <si>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</si>
  <si>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</si>
  <si>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</si>
  <si>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</si>
  <si>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</si>
  <si>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</si>
  <si>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</si>
  <si>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</si>
  <si>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</si>
  <si>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</si>
  <si>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</si>
  <si>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</si>
  <si>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</si>
  <si>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</si>
  <si>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</si>
  <si>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</si>
  <si>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</si>
  <si>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</si>
  <si>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</si>
  <si>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</si>
  <si>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</si>
  <si>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</si>
  <si>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</si>
  <si>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</si>
  <si>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</si>
  <si>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</si>
  <si>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</si>
  <si>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</si>
  <si>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</si>
  <si>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</si>
  <si>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</si>
  <si>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</si>
  <si>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</si>
  <si>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</si>
  <si>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</si>
  <si>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</si>
  <si>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</si>
  <si>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</si>
  <si>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</si>
  <si>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</si>
  <si>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</si>
  <si>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</si>
  <si>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</si>
  <si>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</si>
  <si>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</si>
  <si>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</si>
  <si>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</si>
  <si>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</si>
  <si>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</si>
  <si>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</si>
  <si>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</si>
  <si>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</si>
  <si>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</si>
  <si>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</si>
  <si>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</si>
  <si>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</si>
  <si>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</si>
  <si>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</si>
  <si>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</si>
  <si>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</si>
  <si>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</si>
  <si>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</si>
  <si>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</si>
  <si>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</si>
  <si>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</si>
  <si>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</si>
  <si>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</si>
  <si>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</si>
  <si>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</si>
  <si>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</si>
  <si>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</si>
  <si>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</si>
  <si>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</si>
  <si>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</si>
  <si>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</si>
  <si>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</si>
  <si>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</si>
  <si>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</si>
  <si>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</si>
  <si>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</si>
  <si>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</si>
  <si>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</si>
  <si>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</si>
  <si>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</si>
  <si>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</si>
  <si>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</si>
  <si>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</si>
  <si>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</si>
  <si>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</si>
  <si>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</si>
  <si>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</si>
  <si>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</si>
  <si>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</si>
  <si>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</si>
  <si>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</si>
  <si>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</si>
  <si>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</si>
  <si>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</si>
  <si>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</si>
  <si>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</si>
  <si>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</si>
  <si>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</si>
  <si>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</si>
  <si>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</si>
  <si>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</si>
  <si>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</si>
  <si>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</si>
  <si>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</si>
  <si>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</si>
  <si>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</si>
  <si>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</si>
  <si>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</si>
  <si>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</si>
  <si>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</si>
  <si>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</si>
  <si>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</si>
  <si>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</si>
  <si>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</si>
  <si>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</si>
  <si>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</si>
  <si>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</si>
  <si>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</si>
  <si>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</si>
  <si>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</si>
  <si>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</si>
  <si>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</si>
  <si>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</si>
  <si>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</si>
  <si>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</si>
  <si>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</si>
  <si>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</si>
  <si>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</si>
  <si>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</si>
  <si>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</si>
  <si>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</si>
  <si>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</si>
  <si>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</si>
  <si>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</si>
  <si>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</si>
  <si>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</si>
  <si>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</si>
  <si>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</si>
  <si>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</si>
  <si>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</si>
  <si>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</si>
  <si>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</si>
  <si>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</si>
  <si>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</si>
  <si>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</si>
  <si>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</si>
  <si>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</si>
  <si>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</si>
  <si>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</si>
  <si>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</si>
  <si>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</si>
  <si>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</si>
  <si>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</si>
  <si>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</si>
  <si>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</si>
  <si>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</si>
  <si>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</si>
  <si>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</si>
  <si>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</si>
  <si>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</si>
  <si>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</si>
  <si>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</si>
  <si>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</si>
  <si>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</si>
  <si>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</si>
  <si>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</si>
  <si>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</si>
  <si>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</si>
  <si>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</si>
  <si>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</si>
  <si>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</si>
  <si>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</si>
  <si>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</si>
  <si>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</si>
  <si>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</si>
  <si>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</si>
  <si>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</si>
  <si>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</si>
  <si>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</si>
  <si>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</si>
  <si>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</si>
  <si>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</si>
  <si>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</si>
  <si>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</si>
  <si>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</si>
  <si>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</si>
  <si>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</si>
  <si>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</si>
  <si>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</si>
  <si>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</si>
  <si>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</si>
  <si>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</si>
  <si>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</si>
  <si>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</si>
  <si>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</si>
  <si>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</si>
  <si>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</si>
  <si>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</si>
  <si>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</si>
  <si>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</si>
  <si>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</si>
  <si>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</si>
  <si>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</si>
  <si>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</si>
  <si>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</si>
  <si>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</si>
  <si>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</si>
  <si>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</si>
  <si>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</si>
  <si>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</si>
  <si>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</si>
  <si>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</si>
  <si>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</si>
  <si>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</si>
  <si>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</si>
  <si>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</si>
  <si>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</si>
  <si>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</si>
  <si>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</si>
  <si>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</si>
  <si>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</si>
  <si>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</si>
  <si>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</si>
  <si>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</si>
  <si>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</si>
  <si>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</si>
  <si>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</si>
  <si>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</si>
  <si>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</si>
  <si>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</si>
  <si>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</si>
  <si>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</si>
  <si>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</si>
  <si>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</si>
  <si>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</si>
  <si>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</si>
  <si>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</si>
  <si>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</si>
  <si>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</si>
  <si>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</si>
  <si>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</si>
  <si>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</si>
  <si>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</si>
  <si>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</si>
  <si>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</si>
  <si>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</si>
  <si>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</si>
  <si>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</si>
  <si>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</si>
  <si>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</si>
  <si>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</si>
  <si>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</si>
  <si>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</si>
  <si>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</si>
  <si>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</si>
  <si>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</si>
  <si>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</si>
  <si>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</si>
  <si>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</si>
  <si>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</si>
  <si>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</si>
  <si>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</si>
  <si>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</si>
  <si>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</si>
  <si>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</si>
  <si>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</si>
  <si>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</si>
  <si>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</si>
  <si>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</si>
  <si>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</si>
  <si>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</si>
  <si>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</si>
  <si>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</si>
  <si>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</si>
  <si>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</si>
  <si>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</si>
  <si>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</si>
  <si>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</si>
  <si>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</si>
  <si>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</si>
  <si>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</si>
  <si>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</si>
  <si>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</si>
  <si>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</si>
  <si>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</si>
  <si>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</si>
  <si>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</si>
  <si>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</si>
  <si>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</si>
  <si>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</si>
  <si>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</si>
  <si>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</si>
  <si>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</si>
  <si>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</si>
  <si>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</si>
  <si>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</si>
  <si>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</si>
  <si>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</si>
  <si>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</si>
  <si>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</si>
  <si>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</si>
  <si>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</si>
  <si>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</si>
  <si>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</si>
  <si>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</si>
  <si>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</si>
  <si>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</si>
  <si>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</si>
  <si>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</si>
  <si>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</si>
  <si>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</si>
  <si>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</si>
  <si>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</si>
  <si>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</si>
  <si>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</si>
  <si>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</si>
  <si>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</si>
  <si>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</si>
  <si>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</si>
  <si>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</si>
  <si>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</si>
  <si>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</si>
  <si>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</si>
  <si>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</si>
  <si>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</si>
  <si>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</si>
  <si>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</si>
  <si>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</si>
  <si>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</si>
  <si>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</si>
  <si>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</si>
  <si>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</si>
  <si>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</si>
  <si>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</si>
  <si>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</si>
  <si>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</si>
  <si>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</si>
  <si>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</si>
  <si>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</si>
  <si>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</si>
  <si>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</si>
  <si>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</si>
  <si>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</si>
  <si>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</si>
  <si>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</si>
  <si>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</si>
  <si>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</si>
  <si>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</si>
  <si>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</si>
  <si>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</si>
  <si>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</si>
  <si>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</si>
  <si>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</si>
  <si>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</si>
  <si>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</si>
  <si>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</si>
  <si>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</si>
  <si>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</si>
  <si>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</si>
  <si>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</si>
  <si>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</si>
  <si>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</si>
  <si>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</si>
  <si>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</si>
  <si>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</si>
  <si>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</si>
  <si>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</si>
  <si>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</si>
  <si>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</si>
  <si>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</si>
  <si>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</si>
  <si>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</si>
  <si>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</si>
  <si>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</si>
  <si>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</si>
  <si>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</si>
  <si>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</si>
  <si>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</si>
  <si>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</si>
  <si>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</si>
  <si>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</si>
  <si>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</si>
  <si>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</si>
  <si>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</si>
  <si>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</si>
  <si>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</si>
  <si>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</si>
  <si>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</si>
  <si>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</si>
  <si>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</si>
  <si>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</si>
  <si>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</si>
  <si>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</si>
  <si>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</si>
  <si>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</si>
  <si>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</si>
  <si>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</si>
  <si>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</si>
  <si>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</si>
  <si>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</si>
  <si>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</si>
  <si>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</si>
  <si>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</si>
  <si>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</si>
  <si>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</si>
  <si>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</si>
  <si>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</si>
  <si>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</si>
  <si>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</si>
  <si>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</si>
  <si>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</si>
  <si>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</si>
  <si>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</si>
  <si>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</si>
  <si>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</si>
  <si>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</si>
  <si>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</si>
  <si>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</si>
  <si>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</si>
  <si>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</si>
  <si>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</si>
  <si>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</si>
  <si>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</si>
  <si>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</si>
  <si>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</si>
  <si>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</si>
  <si>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</si>
  <si>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</si>
  <si>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</si>
  <si>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</si>
  <si>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</si>
  <si>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</si>
  <si>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</si>
  <si>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</si>
  <si>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</si>
  <si>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</si>
  <si>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</si>
  <si>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</si>
  <si>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</si>
  <si>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</si>
  <si>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</si>
  <si>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</si>
  <si>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</si>
  <si>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</si>
  <si>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</si>
  <si>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</si>
  <si>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</si>
  <si>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</si>
  <si>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</si>
  <si>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</si>
  <si>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</si>
  <si>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</si>
  <si>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</si>
  <si>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</si>
  <si>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</si>
  <si>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</si>
  <si>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</si>
  <si>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</si>
  <si>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</si>
  <si>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</si>
  <si>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</si>
  <si>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</si>
  <si>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</si>
  <si>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</si>
  <si>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</si>
  <si>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</si>
  <si>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</si>
  <si>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</si>
  <si>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</si>
  <si>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</si>
  <si>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</si>
  <si>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</si>
  <si>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</si>
  <si>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</si>
  <si>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</si>
  <si>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</si>
  <si>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</si>
  <si>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</si>
  <si>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</si>
  <si>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</si>
  <si>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</si>
  <si>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</si>
  <si>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</si>
  <si>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</si>
  <si>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</si>
  <si>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</si>
  <si>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</si>
  <si>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</si>
  <si>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</si>
  <si>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</si>
  <si>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</si>
  <si>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</si>
  <si>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</si>
  <si>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</si>
  <si>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</si>
  <si>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</si>
  <si>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</si>
  <si>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</si>
  <si>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</si>
  <si>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</si>
  <si>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</si>
  <si>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</si>
  <si>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</si>
  <si>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</si>
  <si>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</si>
  <si>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</si>
  <si>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</si>
  <si>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</si>
  <si>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</si>
  <si>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</si>
  <si>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</si>
  <si>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</si>
  <si>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</si>
  <si>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</si>
  <si>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</si>
  <si>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</si>
  <si>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</si>
  <si>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</si>
  <si>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</si>
  <si>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</si>
  <si>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</si>
  <si>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</si>
  <si>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</si>
  <si>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</si>
  <si>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</si>
  <si>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</si>
  <si>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</si>
  <si>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</si>
  <si>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</si>
  <si>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</si>
  <si>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</si>
  <si>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</si>
  <si>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</si>
  <si>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</si>
  <si>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</si>
  <si>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</si>
  <si>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</si>
  <si>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</si>
  <si>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</si>
  <si>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</si>
  <si>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</si>
  <si>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</si>
  <si>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</si>
  <si>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</si>
  <si>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</si>
  <si>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</si>
  <si>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</si>
  <si>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</si>
  <si>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</si>
  <si>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</si>
  <si>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</si>
  <si>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</si>
  <si>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</si>
  <si>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</si>
  <si>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</si>
  <si>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</si>
  <si>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</si>
  <si>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</si>
  <si>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</si>
  <si>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</si>
  <si>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</si>
  <si>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</si>
  <si>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</si>
  <si>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</si>
  <si>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</si>
  <si>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</si>
  <si>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</si>
  <si>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</si>
  <si>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</si>
  <si>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</si>
  <si>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</si>
  <si>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</si>
  <si>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</si>
  <si>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</si>
  <si>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</si>
  <si>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</si>
  <si>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</si>
  <si>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</si>
  <si>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</si>
  <si>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</si>
  <si>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</si>
  <si>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</si>
  <si>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</si>
  <si>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</si>
  <si>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</si>
  <si>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</si>
  <si>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</si>
  <si>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</si>
  <si>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</si>
  <si>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</si>
  <si>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</si>
  <si>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</si>
  <si>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</si>
  <si>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</si>
  <si>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</si>
  <si>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</si>
  <si>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</si>
  <si>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</si>
  <si>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</si>
  <si>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</si>
  <si>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</si>
  <si>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</si>
  <si>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</si>
  <si>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</si>
  <si>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</si>
  <si>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</si>
  <si>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</si>
  <si>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</si>
  <si>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</si>
  <si>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</si>
  <si>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</si>
  <si>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</si>
  <si>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</si>
  <si>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</si>
  <si>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</si>
  <si>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</si>
  <si>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</si>
  <si>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</si>
  <si>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</si>
  <si>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</si>
  <si>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</si>
  <si>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</si>
  <si>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</si>
  <si>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</si>
  <si>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</si>
  <si>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</si>
  <si>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</si>
  <si>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</si>
  <si>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</si>
  <si>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</si>
  <si>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</si>
  <si>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</si>
  <si>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</si>
  <si>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</si>
  <si>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</si>
  <si>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</si>
  <si>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</si>
  <si>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</si>
  <si>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</si>
  <si>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</si>
  <si>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</si>
  <si>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</si>
  <si>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</si>
  <si>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</si>
  <si>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</si>
  <si>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</si>
  <si>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</si>
  <si>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</si>
  <si>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</si>
  <si>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</si>
  <si>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</si>
  <si>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</si>
  <si>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</si>
  <si>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</si>
  <si>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</si>
  <si>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</si>
  <si>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</si>
  <si>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</si>
  <si>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</si>
  <si>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</si>
  <si>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</si>
  <si>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</si>
  <si>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</si>
  <si>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</si>
  <si>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</si>
  <si>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</si>
  <si>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</si>
  <si>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</si>
  <si>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</si>
  <si>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</si>
  <si>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</si>
  <si>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</si>
  <si>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</si>
  <si>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</si>
  <si>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</si>
  <si>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</si>
  <si>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</si>
  <si>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</si>
  <si>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</si>
  <si>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</si>
  <si>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</si>
  <si>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</si>
  <si>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</si>
  <si>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</si>
  <si>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</si>
  <si>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</si>
  <si>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</si>
  <si>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</si>
  <si>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</si>
  <si>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</si>
  <si>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</si>
  <si>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</si>
  <si>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</si>
  <si>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</si>
  <si>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</si>
  <si>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</si>
  <si>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</si>
  <si>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</si>
  <si>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</si>
  <si>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</si>
  <si>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</si>
  <si>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</si>
  <si>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</si>
  <si>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</si>
  <si>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</si>
  <si>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</si>
  <si>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</si>
  <si>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</si>
  <si>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</si>
  <si>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</si>
  <si>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</si>
  <si>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</si>
  <si>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</si>
  <si>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</si>
  <si>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</si>
  <si>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</si>
  <si>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</si>
  <si>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</si>
  <si>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</si>
  <si>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</si>
  <si>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</si>
  <si>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</si>
  <si>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</si>
  <si>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</si>
  <si>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</si>
  <si>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</si>
  <si>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</si>
  <si>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</si>
  <si>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</si>
  <si>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</si>
  <si>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</si>
  <si>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</si>
  <si>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</si>
  <si>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</si>
  <si>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</si>
  <si>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</si>
  <si>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</si>
  <si>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</si>
  <si>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</si>
  <si>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</si>
  <si>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</si>
  <si>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</si>
  <si>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</si>
  <si>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</si>
  <si>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</si>
  <si>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</si>
  <si>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</si>
  <si>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</si>
  <si>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</si>
  <si>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</si>
  <si>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</si>
  <si>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</si>
  <si>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</si>
  <si>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</si>
  <si>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</si>
  <si>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</si>
  <si>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</si>
  <si>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</si>
  <si>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</si>
  <si>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</si>
  <si>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</si>
  <si>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</si>
  <si>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</si>
  <si>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</si>
  <si>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</si>
  <si>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</si>
  <si>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</si>
  <si>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</si>
  <si>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</si>
  <si>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</si>
  <si>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</si>
  <si>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</si>
  <si>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</si>
  <si>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</si>
  <si>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</si>
  <si>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</si>
  <si>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</si>
  <si>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</si>
  <si>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</si>
  <si>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</si>
  <si>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</si>
  <si>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</si>
  <si>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</si>
  <si>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</si>
  <si>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</si>
  <si>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</si>
  <si>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</si>
  <si>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</si>
  <si>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</si>
  <si>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</si>
  <si>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</si>
  <si>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</si>
  <si>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</si>
  <si>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</si>
  <si>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</si>
  <si>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</si>
  <si>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</si>
  <si>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</si>
  <si>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</si>
  <si>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</si>
  <si>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</si>
  <si>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</si>
  <si>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</si>
  <si>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</si>
  <si>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</si>
  <si>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</si>
  <si>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</si>
  <si>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</si>
  <si>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</si>
  <si>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</si>
  <si>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</si>
  <si>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</si>
  <si>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</si>
  <si>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</si>
  <si>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</si>
  <si>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</si>
  <si>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</si>
  <si>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</si>
  <si>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</si>
  <si>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</si>
  <si>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</si>
  <si>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</si>
  <si>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</si>
  <si>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</si>
  <si>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</si>
  <si>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</si>
  <si>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</si>
  <si>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</si>
  <si>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</si>
  <si>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</si>
  <si>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</si>
  <si>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</si>
  <si>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</si>
  <si>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</si>
  <si>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</si>
  <si>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</si>
  <si>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</si>
  <si>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</si>
  <si>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</si>
  <si>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</si>
  <si>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</si>
  <si>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</si>
  <si>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</si>
  <si>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</si>
  <si>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</si>
  <si>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</si>
  <si>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</si>
  <si>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</si>
  <si>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</si>
  <si>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</si>
  <si>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</si>
  <si>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</si>
  <si>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</si>
  <si>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</si>
  <si>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</si>
  <si>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</si>
  <si>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</si>
  <si>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</si>
  <si>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</si>
  <si>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</si>
  <si>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</si>
  <si>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</si>
  <si>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</si>
  <si>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</si>
  <si>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</si>
  <si>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</si>
  <si>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</si>
  <si>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</si>
  <si>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</si>
  <si>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</si>
  <si>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</si>
  <si>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</si>
  <si>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</si>
  <si>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</si>
  <si>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</si>
  <si>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</si>
  <si>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</si>
  <si>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</si>
  <si>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</si>
  <si>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</si>
  <si>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</si>
  <si>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</si>
  <si>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</si>
  <si>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</si>
  <si>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</si>
  <si>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</si>
  <si>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</si>
  <si>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</si>
  <si>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</si>
  <si>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</si>
  <si>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</si>
  <si>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</si>
  <si>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</si>
  <si>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</si>
  <si>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</si>
  <si>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</si>
  <si>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</si>
  <si>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</si>
  <si>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</si>
  <si>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</si>
  <si>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</si>
  <si>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</si>
  <si>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</si>
  <si>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</si>
  <si>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</si>
  <si>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</si>
  <si>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</si>
  <si>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</si>
  <si>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</si>
  <si>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</si>
  <si>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</si>
  <si>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</si>
  <si>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</si>
  <si>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</si>
  <si>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</si>
  <si>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</si>
  <si>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</si>
  <si>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</si>
  <si>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</si>
  <si>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</si>
  <si>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</si>
  <si>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</si>
  <si>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</si>
  <si>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</si>
  <si>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</si>
  <si>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</si>
  <si>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</si>
  <si>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</si>
  <si>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</si>
  <si>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</si>
  <si>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</si>
  <si>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</si>
  <si>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</si>
  <si>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</si>
  <si>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</si>
  <si>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</si>
  <si>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</si>
  <si>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</si>
  <si>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</si>
  <si>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</si>
  <si>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</si>
  <si>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</si>
  <si>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</si>
  <si>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</si>
  <si>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</si>
  <si>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</si>
  <si>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</si>
  <si>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</si>
  <si>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</si>
  <si>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</si>
  <si>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</si>
  <si>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</si>
  <si>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</si>
  <si>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</si>
  <si>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</si>
  <si>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</si>
  <si>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</si>
  <si>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</si>
  <si>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</si>
  <si>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</si>
  <si>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</si>
  <si>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</si>
  <si>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</si>
  <si>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</si>
  <si>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</si>
  <si>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</si>
  <si>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</si>
  <si>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</si>
  <si>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</si>
  <si>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</si>
  <si>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</si>
  <si>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</si>
  <si>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</si>
  <si>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</si>
  <si>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</si>
  <si>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</si>
  <si>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</si>
  <si>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</si>
  <si>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</si>
  <si>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</si>
  <si>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</si>
  <si>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</si>
  <si>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</si>
  <si>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</si>
  <si>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</si>
  <si>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</si>
  <si>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</si>
  <si>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</si>
  <si>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</si>
  <si>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</si>
  <si>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</si>
  <si>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</si>
  <si>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</si>
  <si>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</si>
  <si>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</si>
  <si>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</si>
  <si>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</si>
  <si>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</si>
  <si>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</si>
  <si>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</si>
  <si>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</si>
  <si>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</si>
  <si>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</si>
  <si>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</si>
  <si>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</si>
  <si>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</si>
  <si>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</si>
  <si>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</si>
  <si>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</si>
  <si>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</si>
  <si>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</si>
  <si>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</si>
  <si>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</si>
  <si>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</si>
  <si>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</si>
  <si>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</si>
  <si>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</si>
  <si>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</si>
  <si>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</si>
  <si>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</si>
  <si>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</si>
  <si>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</si>
  <si>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</si>
  <si>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</si>
  <si>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</si>
  <si>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</si>
  <si>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</si>
  <si>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</si>
  <si>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</si>
  <si>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</si>
  <si>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</si>
  <si>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</si>
  <si>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</si>
  <si>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</si>
  <si>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</si>
  <si>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</si>
  <si>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</si>
  <si>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</si>
  <si>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</si>
  <si>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</si>
  <si>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</si>
  <si>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</si>
  <si>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</si>
  <si>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</si>
  <si>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</si>
  <si>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</si>
  <si>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</si>
  <si>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</si>
  <si>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</si>
  <si>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</si>
  <si>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</si>
  <si>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</si>
  <si>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</si>
  <si>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</si>
  <si>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</si>
  <si>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</si>
  <si>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</si>
  <si>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</si>
  <si>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</si>
  <si>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</si>
  <si>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</si>
  <si>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</si>
  <si>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</si>
  <si>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</si>
  <si>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</si>
  <si>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</si>
  <si>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</si>
  <si>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</si>
  <si>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</si>
  <si>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</si>
  <si>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</si>
  <si>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</si>
  <si>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</si>
  <si>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</si>
  <si>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</si>
  <si>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</si>
  <si>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</si>
  <si>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</si>
  <si>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</si>
  <si>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</si>
  <si>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</si>
  <si>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</si>
  <si>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</si>
  <si>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</si>
  <si>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</si>
  <si>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</si>
  <si>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</si>
  <si>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</si>
  <si>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</si>
  <si>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</si>
  <si>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</si>
  <si>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</si>
  <si>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</si>
  <si>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</si>
  <si>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</si>
  <si>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</si>
  <si>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</si>
  <si>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</si>
  <si>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</si>
  <si>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</si>
  <si>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</si>
  <si>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</si>
  <si>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</si>
  <si>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</si>
  <si>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</si>
  <si>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</si>
  <si>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</si>
  <si>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</si>
  <si>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</si>
  <si>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</si>
  <si>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</si>
  <si>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</si>
  <si>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</si>
  <si>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</si>
  <si>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</si>
  <si>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</si>
  <si>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</si>
  <si>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</si>
  <si>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</si>
  <si>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</si>
  <si>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</si>
  <si>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</si>
  <si>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</si>
  <si>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</si>
  <si>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</si>
  <si>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</si>
  <si>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</si>
  <si>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</si>
  <si>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</si>
  <si>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</si>
  <si>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</si>
  <si>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</si>
  <si>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</si>
  <si>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</si>
  <si>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</si>
  <si>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</si>
  <si>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</si>
  <si>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</si>
  <si>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</si>
  <si>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</si>
  <si>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</si>
  <si>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</si>
  <si>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</si>
  <si>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</si>
  <si>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</si>
  <si>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</si>
  <si>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</si>
  <si>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</si>
  <si>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</si>
  <si>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</si>
  <si>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</si>
  <si>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</si>
  <si>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</si>
  <si>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</si>
  <si>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</si>
  <si>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</si>
  <si>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</si>
  <si>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</si>
  <si>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</si>
  <si>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</si>
  <si>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</si>
  <si>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</si>
  <si>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</si>
  <si>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</si>
  <si>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</si>
  <si>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</si>
  <si>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</si>
  <si>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</si>
  <si>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</si>
  <si>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</si>
  <si>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</si>
  <si>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</si>
  <si>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</si>
  <si>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</si>
  <si>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</si>
  <si>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</si>
  <si>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</si>
  <si>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</si>
  <si>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</si>
  <si>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</si>
  <si>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</si>
  <si>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</si>
  <si>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</si>
  <si>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</si>
  <si>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</si>
  <si>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</si>
  <si>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</si>
  <si>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</si>
  <si>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</si>
  <si>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</si>
  <si>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</si>
  <si>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</si>
  <si>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</si>
  <si>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</si>
  <si>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</si>
  <si>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</si>
  <si>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</si>
  <si>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</si>
  <si>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</si>
  <si>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</si>
  <si>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</si>
  <si>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</si>
  <si>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</si>
  <si>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</si>
  <si>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</si>
  <si>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</si>
  <si>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</si>
  <si>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</si>
  <si>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</si>
  <si>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</si>
  <si>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</si>
  <si>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</si>
  <si>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</si>
  <si>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</si>
  <si>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</si>
  <si>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</si>
  <si>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</si>
  <si>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</si>
  <si>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</si>
  <si>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</si>
  <si>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</si>
  <si>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</si>
  <si>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</si>
  <si>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</si>
  <si>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</si>
  <si>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</si>
  <si>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</si>
  <si>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</si>
  <si>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</si>
  <si>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</si>
  <si>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</si>
  <si>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</si>
  <si>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</si>
  <si>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</si>
  <si>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</si>
  <si>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</si>
  <si>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</si>
  <si>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</si>
  <si>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</si>
  <si>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</si>
  <si>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</si>
  <si>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</si>
  <si>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</si>
  <si>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</si>
  <si>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</si>
  <si>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</si>
  <si>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</si>
  <si>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</si>
  <si>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</si>
  <si>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</si>
  <si>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</si>
  <si>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</si>
  <si>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</si>
  <si>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</si>
  <si>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</si>
  <si>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</si>
  <si>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</si>
  <si>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</si>
  <si>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</si>
  <si>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</si>
  <si>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</si>
  <si>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</si>
  <si>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</si>
  <si>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</si>
  <si>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</si>
  <si>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</si>
  <si>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</si>
  <si>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</si>
  <si>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</si>
  <si>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</si>
  <si>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</si>
  <si>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</si>
  <si>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</si>
  <si>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</si>
  <si>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</si>
  <si>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</si>
  <si>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</si>
  <si>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</si>
  <si>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</si>
  <si>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</si>
  <si>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</si>
  <si>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</si>
  <si>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</si>
  <si>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</si>
  <si>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</si>
  <si>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</si>
  <si>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</si>
  <si>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</si>
  <si>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</si>
  <si>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</si>
  <si>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</si>
  <si>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</si>
  <si>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</si>
  <si>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</si>
  <si>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</si>
  <si>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</si>
  <si>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</si>
  <si>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</si>
  <si>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</si>
  <si>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</si>
  <si>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</si>
  <si>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</si>
  <si>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</si>
  <si>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</si>
  <si>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</si>
  <si>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</si>
  <si>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</si>
  <si>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</si>
  <si>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</si>
  <si>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</si>
  <si>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</si>
  <si>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</si>
  <si>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</si>
  <si>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</si>
  <si>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</si>
  <si>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</si>
  <si>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</si>
  <si>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</si>
  <si>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</si>
  <si>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</si>
  <si>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</si>
  <si>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</si>
  <si>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</si>
  <si>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</si>
  <si>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</si>
  <si>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</si>
  <si>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</si>
  <si>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</si>
  <si>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</si>
  <si>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</si>
  <si>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</si>
  <si>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</si>
  <si>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</si>
  <si>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</si>
  <si>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</si>
  <si>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</si>
  <si>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</si>
  <si>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</si>
  <si>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</si>
  <si>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</si>
  <si>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</si>
  <si>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</si>
  <si>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</si>
  <si>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</si>
  <si>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</si>
  <si>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</si>
  <si>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</si>
  <si>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</si>
  <si>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</si>
  <si>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</si>
  <si>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</si>
  <si>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</si>
  <si>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</si>
  <si>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</si>
  <si>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</si>
  <si>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</si>
  <si>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</si>
  <si>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</si>
  <si>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</si>
  <si>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</si>
  <si>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</si>
  <si>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</si>
  <si>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</si>
  <si>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</si>
  <si>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</si>
  <si>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</si>
  <si>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</si>
  <si>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</si>
  <si>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</si>
  <si>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</si>
  <si>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</si>
  <si>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</si>
  <si>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</si>
  <si>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</si>
  <si>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</si>
  <si>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</si>
  <si>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</si>
  <si>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</si>
  <si>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</si>
  <si>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</si>
  <si>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</si>
  <si>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</si>
  <si>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</si>
  <si>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</si>
  <si>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</si>
  <si>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</si>
  <si>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</si>
  <si>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</si>
  <si>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</si>
  <si>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</si>
  <si>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</si>
  <si>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</si>
  <si>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</si>
  <si>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</si>
  <si>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</si>
  <si>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</si>
  <si>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</si>
  <si>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</si>
  <si>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</si>
  <si>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</si>
  <si>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</si>
  <si>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</si>
  <si>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</si>
  <si>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</si>
  <si>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</si>
  <si>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</si>
  <si>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</si>
  <si>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</si>
  <si>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</si>
  <si>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</si>
  <si>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</si>
  <si>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</si>
  <si>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</si>
  <si>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</si>
  <si>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</si>
  <si>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</si>
  <si>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</si>
  <si>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</si>
  <si>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</si>
  <si>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</si>
  <si>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</si>
  <si>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</si>
  <si>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</si>
  <si>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</si>
  <si>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</si>
  <si>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</si>
  <si>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</si>
  <si>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</si>
  <si>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</si>
  <si>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</si>
  <si>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</si>
  <si>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</si>
  <si>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</si>
  <si>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</si>
  <si>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</si>
  <si>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</si>
  <si>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</si>
  <si>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</si>
  <si>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</si>
  <si>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</si>
  <si>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</si>
  <si>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</si>
  <si>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</si>
  <si>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</si>
  <si>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</si>
  <si>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</si>
  <si>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</si>
  <si>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</si>
  <si>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</si>
  <si>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</si>
  <si>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</si>
  <si>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</si>
  <si>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</si>
  <si>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</si>
  <si>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</si>
  <si>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</si>
  <si>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</si>
  <si>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</si>
  <si>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</si>
  <si>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</si>
  <si>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</si>
  <si>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</si>
  <si>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</si>
  <si>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</si>
  <si>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</si>
  <si>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</si>
  <si>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</si>
  <si>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</si>
  <si>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</si>
  <si>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</si>
  <si>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</si>
  <si>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</si>
  <si>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</si>
  <si>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</si>
  <si>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</si>
  <si>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</si>
  <si>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</si>
  <si>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</si>
  <si>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</si>
  <si>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</si>
  <si>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</si>
  <si>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</si>
  <si>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</si>
  <si>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</si>
  <si>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</si>
  <si>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</si>
  <si>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</si>
  <si>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</si>
  <si>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</si>
  <si>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</si>
  <si>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</si>
  <si>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</si>
  <si>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</si>
  <si>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</si>
  <si>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</si>
  <si>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</si>
  <si>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</si>
  <si>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</si>
  <si>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</si>
  <si>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</si>
  <si>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</si>
  <si>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</si>
  <si>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</si>
  <si>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</si>
  <si>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</si>
  <si>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</si>
  <si>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</si>
  <si>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</si>
  <si>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</si>
  <si>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</si>
  <si>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</si>
  <si>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</si>
  <si>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</si>
  <si>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</si>
  <si>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</si>
  <si>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</si>
  <si>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</si>
  <si>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</si>
  <si>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</si>
  <si>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</si>
  <si>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</si>
  <si>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</si>
  <si>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</si>
  <si>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</si>
  <si>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</si>
  <si>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</si>
  <si>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</si>
  <si>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</si>
  <si>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</si>
  <si>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</si>
  <si>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</si>
  <si>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</si>
  <si>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</si>
  <si>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</si>
  <si>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</si>
  <si>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</si>
  <si>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</si>
  <si>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</si>
  <si>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</si>
  <si>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</si>
  <si>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</si>
  <si>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</si>
  <si>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</si>
  <si>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</si>
  <si>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</si>
  <si>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</si>
  <si>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</si>
  <si>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</si>
  <si>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</si>
  <si>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</si>
  <si>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</si>
  <si>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</si>
  <si>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</si>
  <si>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</si>
  <si>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</si>
  <si>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</si>
  <si>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</si>
  <si>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</si>
  <si>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</si>
  <si>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</si>
  <si>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</si>
  <si>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</si>
  <si>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</si>
  <si>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</si>
  <si>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</si>
  <si>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</si>
  <si>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</si>
  <si>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</si>
  <si>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</si>
  <si>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</si>
  <si>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</si>
  <si>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</si>
  <si>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</si>
  <si>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</si>
  <si>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</si>
  <si>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</si>
  <si>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</si>
  <si>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</si>
  <si>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</si>
  <si>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</si>
  <si>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</si>
  <si>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</si>
  <si>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</si>
  <si>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</si>
  <si>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</si>
  <si>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</si>
  <si>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</si>
  <si>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</si>
  <si>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</si>
  <si>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</si>
  <si>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</si>
  <si>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</si>
  <si>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</si>
  <si>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</si>
  <si>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</si>
  <si>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</si>
  <si>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</si>
  <si>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</si>
  <si>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</si>
  <si>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</si>
  <si>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</si>
  <si>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</si>
  <si>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</si>
  <si>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</si>
  <si>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</si>
  <si>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</si>
  <si>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</si>
  <si>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</si>
  <si>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</si>
  <si>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</si>
  <si>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</si>
  <si>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</si>
  <si>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</si>
  <si>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</si>
  <si>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</si>
  <si>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</si>
  <si>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</si>
  <si>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</si>
  <si>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</si>
  <si>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</si>
  <si>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</si>
  <si>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</si>
  <si>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</si>
  <si>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</si>
  <si>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</si>
  <si>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</si>
  <si>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</si>
  <si>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</si>
  <si>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</si>
  <si>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</si>
  <si>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</si>
  <si>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</si>
  <si>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</si>
  <si>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</si>
  <si>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</si>
  <si>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</si>
  <si>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</si>
  <si>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</si>
  <si>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</si>
  <si>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</si>
  <si>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</si>
  <si>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</si>
  <si>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</si>
  <si>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</si>
  <si>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</si>
  <si>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</si>
  <si>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</si>
  <si>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</si>
  <si>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</si>
  <si>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</si>
  <si>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</si>
  <si>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</si>
  <si>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</si>
  <si>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</si>
  <si>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</si>
  <si>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</si>
  <si>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</si>
  <si>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</si>
  <si>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</si>
  <si>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</si>
  <si>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</si>
  <si>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</si>
  <si>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</si>
  <si>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</si>
  <si>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</si>
  <si>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</si>
  <si>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</si>
  <si>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</si>
  <si>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</si>
  <si>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</si>
  <si>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</si>
  <si>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</si>
  <si>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</si>
  <si>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</si>
  <si>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</si>
  <si>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</si>
  <si>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</si>
  <si>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</si>
  <si>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</si>
  <si>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</si>
  <si>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</si>
  <si>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</si>
  <si>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</si>
  <si>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</si>
  <si>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</si>
  <si>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</si>
  <si>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</si>
  <si>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</si>
  <si>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</si>
  <si>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</si>
  <si>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</si>
  <si>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</si>
  <si>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</si>
  <si>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</si>
  <si>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</si>
  <si>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</si>
  <si>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</si>
  <si>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</si>
  <si>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</si>
  <si>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</si>
  <si>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</si>
  <si>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</si>
  <si>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</si>
  <si>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</si>
  <si>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</si>
  <si>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</si>
  <si>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</si>
  <si>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</si>
  <si>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</si>
  <si>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</si>
  <si>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</si>
  <si>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</si>
  <si>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</si>
  <si>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</si>
  <si>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</si>
  <si>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</si>
  <si>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</si>
  <si>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</si>
  <si>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</si>
  <si>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</si>
  <si>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</si>
  <si>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</si>
  <si>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</si>
  <si>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</si>
  <si>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</si>
  <si>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</si>
  <si>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</si>
  <si>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</si>
  <si>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</si>
  <si>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</si>
  <si>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</si>
  <si>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</si>
  <si>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</si>
  <si>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</si>
  <si>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</si>
  <si>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</si>
  <si>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</si>
  <si>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</si>
  <si>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</si>
  <si>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</si>
  <si>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</si>
  <si>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</si>
  <si>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</si>
  <si>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</si>
  <si>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</si>
  <si>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</si>
  <si>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</si>
  <si>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</si>
  <si>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</si>
  <si>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</si>
  <si>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</si>
  <si>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</si>
  <si>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</si>
  <si>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</si>
  <si>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</si>
  <si>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</si>
  <si>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</si>
  <si>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</si>
  <si>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</si>
  <si>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</si>
  <si>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</si>
  <si>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</si>
  <si>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</si>
  <si>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</si>
  <si>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</si>
  <si>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</si>
  <si>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</si>
  <si>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</si>
  <si>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</si>
  <si>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</si>
  <si>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</si>
  <si>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</si>
  <si>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</si>
  <si>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</si>
  <si>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</si>
  <si>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</si>
  <si>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</si>
  <si>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</si>
  <si>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</si>
  <si>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</si>
  <si>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</si>
  <si>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</si>
  <si>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</si>
  <si>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</si>
  <si>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</si>
  <si>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</si>
  <si>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</si>
  <si>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</si>
  <si>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</si>
  <si>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</si>
  <si>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</si>
  <si>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</si>
  <si>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</si>
  <si>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</si>
  <si>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</si>
  <si>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</si>
  <si>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</si>
  <si>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</si>
  <si>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</si>
  <si>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</si>
  <si>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</si>
  <si>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</si>
  <si>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</si>
  <si>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</si>
  <si>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</si>
  <si>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</si>
  <si>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</si>
  <si>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</si>
  <si>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</si>
  <si>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</si>
  <si>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</si>
  <si>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</si>
  <si>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</si>
  <si>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</si>
  <si>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</si>
  <si>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</si>
  <si>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</si>
  <si>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</si>
  <si>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</si>
  <si>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</si>
  <si>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</si>
  <si>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</si>
  <si>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</si>
  <si>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</si>
  <si>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</si>
  <si>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</si>
  <si>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</si>
  <si>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</si>
  <si>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</si>
  <si>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</si>
  <si>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</si>
  <si>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</si>
  <si>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</si>
  <si>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</si>
  <si>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</si>
  <si>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</si>
  <si>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</si>
  <si>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</si>
  <si>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</si>
  <si>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</si>
  <si>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</si>
  <si>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</si>
  <si>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</si>
  <si>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</si>
  <si>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</si>
  <si>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</si>
  <si>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</si>
  <si>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</si>
  <si>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</si>
  <si>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</si>
  <si>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</si>
  <si>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</si>
  <si>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</si>
  <si>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</si>
  <si>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</si>
  <si>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</si>
  <si>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</si>
  <si>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</si>
  <si>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</si>
  <si>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</si>
  <si>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</si>
  <si>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</si>
  <si>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</si>
  <si>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</si>
  <si>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</si>
  <si>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</si>
  <si>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</si>
  <si>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</si>
  <si>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</si>
  <si>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</si>
  <si>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</si>
  <si>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</si>
  <si>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</si>
  <si>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</si>
  <si>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</si>
  <si>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</si>
  <si>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</si>
  <si>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</si>
  <si>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</si>
  <si>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</si>
  <si>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</si>
  <si>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</si>
  <si>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</si>
  <si>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</si>
  <si>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</si>
  <si>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</si>
  <si>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</si>
  <si>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</si>
  <si>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</si>
  <si>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</si>
  <si>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</si>
  <si>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</si>
  <si>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</si>
  <si>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</si>
  <si>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</si>
  <si>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</si>
  <si>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</si>
  <si>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</si>
  <si>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</si>
  <si>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</si>
  <si>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</si>
  <si>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</si>
  <si>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</si>
  <si>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</si>
  <si>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</si>
  <si>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</si>
  <si>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</si>
  <si>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</si>
  <si>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</si>
  <si>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</si>
  <si>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</si>
  <si>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</si>
  <si>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</si>
  <si>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</si>
  <si>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</si>
  <si>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</si>
  <si>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</si>
  <si>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</si>
  <si>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</si>
  <si>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</si>
  <si>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</si>
  <si>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</si>
  <si>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</si>
  <si>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</si>
  <si>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</si>
  <si>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</si>
  <si>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</si>
  <si>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</si>
  <si>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</si>
  <si>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</si>
  <si>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</si>
  <si>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</si>
  <si>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</si>
  <si>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</si>
  <si>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</si>
  <si>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</si>
  <si>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</si>
  <si>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</si>
  <si>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</si>
  <si>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</si>
  <si>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</si>
  <si>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</si>
  <si>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</si>
  <si>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</si>
  <si>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</si>
  <si>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</si>
  <si>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</si>
  <si>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</si>
  <si>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</si>
  <si>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</si>
  <si>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</si>
  <si>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</si>
  <si>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</si>
  <si>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</si>
  <si>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</si>
  <si>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</si>
  <si>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</si>
  <si>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</si>
  <si>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</si>
  <si>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</si>
  <si>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</si>
  <si>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</si>
  <si>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</si>
  <si>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</si>
  <si>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</si>
  <si>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</si>
  <si>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</si>
  <si>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</si>
  <si>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</si>
  <si>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</si>
  <si>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</si>
  <si>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</si>
  <si>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</si>
  <si>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</si>
  <si>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</si>
  <si>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</si>
  <si>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</si>
  <si>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</si>
  <si>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</si>
  <si>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</si>
  <si>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</si>
  <si>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</si>
  <si>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</si>
  <si>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</si>
  <si>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</si>
  <si>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</si>
  <si>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</si>
  <si>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</si>
  <si>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</si>
  <si>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</si>
  <si>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</si>
  <si>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</si>
  <si>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</si>
  <si>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</si>
  <si>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</si>
  <si>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</si>
  <si>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</si>
  <si>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</si>
  <si>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</si>
  <si>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</si>
  <si>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</si>
  <si>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</si>
  <si>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</si>
  <si>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</si>
  <si>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</si>
  <si>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</si>
  <si>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</si>
  <si>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</si>
  <si>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</si>
  <si>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</si>
  <si>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</si>
  <si>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</si>
  <si>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</si>
  <si>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</si>
  <si>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</si>
  <si>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</si>
  <si>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</si>
  <si>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</si>
  <si>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</si>
  <si>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</si>
  <si>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</si>
  <si>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</si>
  <si>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</si>
  <si>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</si>
  <si>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</si>
  <si>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</si>
  <si>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</si>
  <si>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</si>
  <si>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</si>
  <si>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</si>
  <si>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</si>
  <si>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</si>
  <si>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</si>
  <si>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</si>
  <si>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</si>
  <si>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</si>
  <si>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</si>
  <si>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</si>
  <si>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</si>
  <si>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</si>
  <si>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</si>
  <si>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</si>
  <si>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</si>
  <si>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</si>
  <si>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</si>
  <si>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</si>
  <si>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</si>
  <si>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</si>
  <si>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</si>
  <si>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</si>
  <si>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</si>
  <si>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</si>
  <si>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</si>
  <si>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</si>
  <si>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</si>
  <si>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</si>
  <si>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</si>
  <si>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</si>
  <si>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</si>
  <si>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</si>
  <si>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</si>
  <si>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</si>
  <si>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</si>
  <si>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</si>
  <si>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</si>
  <si>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</si>
  <si>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</si>
  <si>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</si>
  <si>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</si>
  <si>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</si>
  <si>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</si>
  <si>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</si>
  <si>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</si>
  <si>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</si>
  <si>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</si>
  <si>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</si>
  <si>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</si>
  <si>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</si>
  <si>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</si>
  <si>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</si>
  <si>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</si>
  <si>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</si>
  <si>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</si>
  <si>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</si>
  <si>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</si>
  <si>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</si>
  <si>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</si>
  <si>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</si>
  <si>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</si>
  <si>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</si>
  <si>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</si>
  <si>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</si>
  <si>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</si>
  <si>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</si>
  <si>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</si>
  <si>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</si>
  <si>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</si>
  <si>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</si>
  <si>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</si>
  <si>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</si>
  <si>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</si>
  <si>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</si>
  <si>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</si>
  <si>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</si>
  <si>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</si>
  <si>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</si>
  <si>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</si>
  <si>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</si>
  <si>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</si>
  <si>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</si>
  <si>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</si>
  <si>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</si>
  <si>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</si>
  <si>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</si>
  <si>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</si>
  <si>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</si>
  <si>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</si>
  <si>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</si>
  <si>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</si>
  <si>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</si>
  <si>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</si>
  <si>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</si>
  <si>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</si>
  <si>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</si>
  <si>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</si>
  <si>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</si>
  <si>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</si>
  <si>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</si>
  <si>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</si>
  <si>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</si>
  <si>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</si>
  <si>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</si>
  <si>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</si>
  <si>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</si>
  <si>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</si>
  <si>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</si>
  <si>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</si>
  <si>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</si>
  <si>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</si>
  <si>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</si>
  <si>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</si>
  <si>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</si>
  <si>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</si>
  <si>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</si>
  <si>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</si>
  <si>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</si>
  <si>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</si>
  <si>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</si>
  <si>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</si>
  <si>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</si>
  <si>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</si>
  <si>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</si>
  <si>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</si>
  <si>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</si>
  <si>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</si>
  <si>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</si>
  <si>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</si>
  <si>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</si>
  <si>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</si>
  <si>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</si>
  <si>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</si>
  <si>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</si>
  <si>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</si>
  <si>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</si>
  <si>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</si>
  <si>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</si>
  <si>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</si>
  <si>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</si>
  <si>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</si>
  <si>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</si>
  <si>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</si>
  <si>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</si>
  <si>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</si>
  <si>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</si>
  <si>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</si>
  <si>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</si>
  <si>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</si>
  <si>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</si>
  <si>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</si>
  <si>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</si>
  <si>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</si>
  <si>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</si>
  <si>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</si>
  <si>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</si>
  <si>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</si>
  <si>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</si>
  <si>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</si>
  <si>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</si>
  <si>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</si>
  <si>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</si>
  <si>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</si>
  <si>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</si>
  <si>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</si>
  <si>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</si>
  <si>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</si>
  <si>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</si>
  <si>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</si>
  <si>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</si>
  <si>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</si>
  <si>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</si>
  <si>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</si>
  <si>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</si>
  <si>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</si>
  <si>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</si>
  <si>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</si>
  <si>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</si>
  <si>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</si>
  <si>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</si>
  <si>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</si>
  <si>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</si>
  <si>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</si>
  <si>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</si>
  <si>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</si>
  <si>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</si>
  <si>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</si>
  <si>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</si>
  <si>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</si>
  <si>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</si>
  <si>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</si>
  <si>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</si>
  <si>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</si>
  <si>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</si>
  <si>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</si>
  <si>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</si>
  <si>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</si>
  <si>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</si>
  <si>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</si>
  <si>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</si>
  <si>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</si>
  <si>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</si>
  <si>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</si>
  <si>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</si>
  <si>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</si>
  <si>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</si>
  <si>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</si>
  <si>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</si>
  <si>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</si>
  <si>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</si>
  <si>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</si>
  <si>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</si>
  <si>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</si>
  <si>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</si>
  <si>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</si>
  <si>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</si>
  <si>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</si>
  <si>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</si>
  <si>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</si>
  <si>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</si>
  <si>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</si>
  <si>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</si>
  <si>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</si>
  <si>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</si>
  <si>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</si>
  <si>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</si>
  <si>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</si>
  <si>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</si>
  <si>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</si>
  <si>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</si>
  <si>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</si>
  <si>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</si>
  <si>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</si>
  <si>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</si>
  <si>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</si>
  <si>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</si>
  <si>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</si>
  <si>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</si>
  <si>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</si>
  <si>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</si>
  <si>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</si>
  <si>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</si>
  <si>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</si>
  <si>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</si>
  <si>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</si>
  <si>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</si>
  <si>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</si>
  <si>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</si>
  <si>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</si>
  <si>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</si>
  <si>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</si>
  <si>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</si>
  <si>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</si>
  <si>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</si>
  <si>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</si>
  <si>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</si>
  <si>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</si>
  <si>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</si>
  <si>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</si>
  <si>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</si>
  <si>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</si>
  <si>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</si>
  <si>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</si>
  <si>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</si>
  <si>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</si>
  <si>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</si>
  <si>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</si>
  <si>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</si>
  <si>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</si>
  <si>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</si>
  <si>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</si>
  <si>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</si>
  <si>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</si>
  <si>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</si>
  <si>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</si>
  <si>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</si>
  <si>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</si>
  <si>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</si>
  <si>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</si>
  <si>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</si>
  <si>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</si>
  <si>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</si>
  <si>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</si>
  <si>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</si>
  <si>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</si>
  <si>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</si>
  <si>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</si>
  <si>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</si>
  <si>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</si>
  <si>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</si>
  <si>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</si>
  <si>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</si>
  <si>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</si>
  <si>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</si>
  <si>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</si>
  <si>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</si>
  <si>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</si>
  <si>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</si>
  <si>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</si>
  <si>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</si>
  <si>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</si>
  <si>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</si>
  <si>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</si>
  <si>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</si>
  <si>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</si>
  <si>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</si>
  <si>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</si>
  <si>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</si>
  <si>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</si>
  <si>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</si>
  <si>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</si>
  <si>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</si>
  <si>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</si>
  <si>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</si>
  <si>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</si>
  <si>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</si>
  <si>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</si>
  <si>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</si>
  <si>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</si>
  <si>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</si>
  <si>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</si>
  <si>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</si>
  <si>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</si>
  <si>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</si>
  <si>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</si>
  <si>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</si>
  <si>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</si>
  <si>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</si>
  <si>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</si>
  <si>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</si>
  <si>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</si>
  <si>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</si>
  <si>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</si>
  <si>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</si>
  <si>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</si>
  <si>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</si>
  <si>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</si>
  <si>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</si>
  <si>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</si>
  <si>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</si>
  <si>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</si>
  <si>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</si>
  <si>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</si>
  <si>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</si>
  <si>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</si>
  <si>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</si>
  <si>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</si>
  <si>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</si>
  <si>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</si>
  <si>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</si>
  <si>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</si>
  <si>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</si>
  <si>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</si>
  <si>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</si>
  <si>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</si>
  <si>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</si>
  <si>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</si>
  <si>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</si>
  <si>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</si>
  <si>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</si>
  <si>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</si>
  <si>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</si>
  <si>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</si>
  <si>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</si>
  <si>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</si>
  <si>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</si>
  <si>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</si>
  <si>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</si>
  <si>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</si>
  <si>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</si>
  <si>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</si>
  <si>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</si>
  <si>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</si>
  <si>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</si>
  <si>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</si>
  <si>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</si>
  <si>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</si>
  <si>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</si>
  <si>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</si>
  <si>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</si>
  <si>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</si>
  <si>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</si>
  <si>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</si>
  <si>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</si>
  <si>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</si>
  <si>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</si>
  <si>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</si>
  <si>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</si>
  <si>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</si>
  <si>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</si>
  <si>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</si>
  <si>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</si>
  <si>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</si>
  <si>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</si>
  <si>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</si>
  <si>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</si>
  <si>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</si>
  <si>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</si>
  <si>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</si>
  <si>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</si>
  <si>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</si>
  <si>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</si>
  <si>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</si>
  <si>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</si>
  <si>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</si>
  <si>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</si>
  <si>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</si>
  <si>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</si>
  <si>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</si>
  <si>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</si>
  <si>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</si>
  <si>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</si>
  <si>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</si>
  <si>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</si>
  <si>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</si>
  <si>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</si>
  <si>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</si>
  <si>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</si>
  <si>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</si>
  <si>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</si>
  <si>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</si>
  <si>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</si>
  <si>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</si>
  <si>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</si>
  <si>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</si>
  <si>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</si>
  <si>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</si>
  <si>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</si>
  <si>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</si>
  <si>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</si>
  <si>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</si>
  <si>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</si>
  <si>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</si>
  <si>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</si>
  <si>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</si>
  <si>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</si>
  <si>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</si>
  <si>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</si>
  <si>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</si>
  <si>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</si>
  <si>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</si>
  <si>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</si>
  <si>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</si>
  <si>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</si>
  <si>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</si>
  <si>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</si>
  <si>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</si>
  <si>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</si>
  <si>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</si>
  <si>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</si>
  <si>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</si>
  <si>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</si>
  <si>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</si>
  <si>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</si>
  <si>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</si>
  <si>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</si>
  <si>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</si>
  <si>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</si>
  <si>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</si>
  <si>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</si>
  <si>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</si>
  <si>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</si>
  <si>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</si>
  <si>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</si>
  <si>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</si>
  <si>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</si>
  <si>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</si>
  <si>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</si>
  <si>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</si>
  <si>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</si>
  <si>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</si>
  <si>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</si>
  <si>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</si>
  <si>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</si>
  <si>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</si>
  <si>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</si>
  <si>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</si>
  <si>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</si>
  <si>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</si>
  <si>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</si>
  <si>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</si>
  <si>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</si>
  <si>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</si>
  <si>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</si>
  <si>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</si>
  <si>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</si>
  <si>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</si>
  <si>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</si>
  <si>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</si>
  <si>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</si>
  <si>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</si>
  <si>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</si>
  <si>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</si>
  <si>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</si>
  <si>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</si>
  <si>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</si>
  <si>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</si>
  <si>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</si>
  <si>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</si>
  <si>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</si>
  <si>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</si>
  <si>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</si>
  <si>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</si>
  <si>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</si>
  <si>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</si>
  <si>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</si>
  <si>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</si>
  <si>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</si>
  <si>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</si>
  <si>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</si>
  <si>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</si>
  <si>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</si>
  <si>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</si>
  <si>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</si>
  <si>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</si>
  <si>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</si>
  <si>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</si>
  <si>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</si>
  <si>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</si>
  <si>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</si>
  <si>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</si>
  <si>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</si>
  <si>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</si>
  <si>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</si>
  <si>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</si>
  <si>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</si>
  <si>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</si>
  <si>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</si>
  <si>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</si>
  <si>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</si>
  <si>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</si>
  <si>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</si>
  <si>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</si>
  <si>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</si>
  <si>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</si>
  <si>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</si>
  <si>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</si>
  <si>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</si>
  <si>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</si>
  <si>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</si>
  <si>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</si>
  <si>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</si>
  <si>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</si>
  <si>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</si>
  <si>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</si>
  <si>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</si>
  <si>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</si>
  <si>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</si>
  <si>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</si>
  <si>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</si>
  <si>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</si>
  <si>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</si>
  <si>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</si>
  <si>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</si>
  <si>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</si>
  <si>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</si>
  <si>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</si>
  <si>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</si>
  <si>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</si>
  <si>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</si>
  <si>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</si>
  <si>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</si>
  <si>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</si>
  <si>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</si>
  <si>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</si>
  <si>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</si>
  <si>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</si>
  <si>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</si>
  <si>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</si>
  <si>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</si>
  <si>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</si>
  <si>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</si>
  <si>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</si>
  <si>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</si>
  <si>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</si>
  <si>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</si>
  <si>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</si>
  <si>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</si>
  <si>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</si>
  <si>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</si>
  <si>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</si>
  <si>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</si>
  <si>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</si>
  <si>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</si>
  <si>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</si>
  <si>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</si>
  <si>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</si>
  <si>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</si>
  <si>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</si>
  <si>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</si>
  <si>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</si>
  <si>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</si>
  <si>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</si>
  <si>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</si>
  <si>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</si>
  <si>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</si>
  <si>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</si>
  <si>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</si>
  <si>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</si>
  <si>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</si>
  <si>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</si>
  <si>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</si>
  <si>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</si>
  <si>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</si>
  <si>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</si>
  <si>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</si>
  <si>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</si>
  <si>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</si>
  <si>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</si>
  <si>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</si>
  <si>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</si>
  <si>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</si>
  <si>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</si>
  <si>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</si>
  <si>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</si>
  <si>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</si>
  <si>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</si>
  <si>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</si>
  <si>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</si>
  <si>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</si>
  <si>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</si>
  <si>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</si>
  <si>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</si>
  <si>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</si>
  <si>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</si>
  <si>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</si>
  <si>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</si>
  <si>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</si>
  <si>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</si>
  <si>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</si>
  <si>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</si>
  <si>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</si>
  <si>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</si>
  <si>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</si>
  <si>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</si>
  <si>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</si>
  <si>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</si>
  <si>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</si>
  <si>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</si>
  <si>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</si>
  <si>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</si>
  <si>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</si>
  <si>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</si>
  <si>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</si>
  <si>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</si>
  <si>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</si>
  <si>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</si>
  <si>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</si>
  <si>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</si>
  <si>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</si>
  <si>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</si>
  <si>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</si>
  <si>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</si>
  <si>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</si>
  <si>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</si>
  <si>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</si>
  <si>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</si>
  <si>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</si>
  <si>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</si>
  <si>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</si>
  <si>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</si>
  <si>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</si>
  <si>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</si>
  <si>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</si>
  <si>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</si>
  <si>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</si>
  <si>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</si>
  <si>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</si>
  <si>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</si>
  <si>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</si>
  <si>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</si>
  <si>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</si>
  <si>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</si>
  <si>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</si>
  <si>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</si>
  <si>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</si>
  <si>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</si>
  <si>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</si>
  <si>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</si>
  <si>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</si>
  <si>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</si>
  <si>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</si>
  <si>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</si>
  <si>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</si>
  <si>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</si>
  <si>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</si>
  <si>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</si>
  <si>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</si>
  <si>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</si>
  <si>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</si>
  <si>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</si>
  <si>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</si>
  <si>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</si>
  <si>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</si>
  <si>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</si>
  <si>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</si>
  <si>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</si>
  <si>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</si>
  <si>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</si>
  <si>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</si>
  <si>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</si>
  <si>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</si>
  <si>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</si>
  <si>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</si>
  <si>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</si>
  <si>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</si>
  <si>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</si>
  <si>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</si>
  <si>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</si>
  <si>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</si>
  <si>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</si>
  <si>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</si>
  <si>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</si>
  <si>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</si>
  <si>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</si>
  <si>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</si>
  <si>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</si>
  <si>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</si>
  <si>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</si>
  <si>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</si>
  <si>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</si>
  <si>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</si>
  <si>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</si>
  <si>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</si>
  <si>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</si>
  <si>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</si>
  <si>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</si>
  <si>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</si>
  <si>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</si>
  <si>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</si>
  <si>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</si>
  <si>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</si>
  <si>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</si>
  <si>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</si>
  <si>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</si>
  <si>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</si>
  <si>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</si>
  <si>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</si>
  <si>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</si>
  <si>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</si>
  <si>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</si>
  <si>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</si>
  <si>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</si>
  <si>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</si>
  <si>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</si>
  <si>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</si>
  <si>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</si>
  <si>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</si>
  <si>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</si>
  <si>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</si>
  <si>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</si>
  <si>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</si>
  <si>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</si>
  <si>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</si>
  <si>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</si>
  <si>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</si>
  <si>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</si>
  <si>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</si>
  <si>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</si>
  <si>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</si>
  <si>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</si>
  <si>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</si>
  <si>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</si>
  <si>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</si>
  <si>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</si>
  <si>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</si>
  <si>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</si>
  <si>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</si>
  <si>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</si>
  <si>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</si>
  <si>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</si>
  <si>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</si>
  <si>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</si>
  <si>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</si>
  <si>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</si>
  <si>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</si>
  <si>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</si>
  <si>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</si>
  <si>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</si>
  <si>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</si>
  <si>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</si>
  <si>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</si>
  <si>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</si>
  <si>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</si>
  <si>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</si>
  <si>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</si>
  <si>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</si>
  <si>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</si>
  <si>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</si>
  <si>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</si>
  <si>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</si>
  <si>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</si>
  <si>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</si>
  <si>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</si>
  <si>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</si>
  <si>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</si>
  <si>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</si>
  <si>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</si>
  <si>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</si>
  <si>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</si>
  <si>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</si>
  <si>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</si>
  <si>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</si>
  <si>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</si>
  <si>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</si>
  <si>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</si>
  <si>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</si>
  <si>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</si>
  <si>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</si>
  <si>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</si>
  <si>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</si>
  <si>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</si>
  <si>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</si>
  <si>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</si>
  <si>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</si>
  <si>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</si>
  <si>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</si>
  <si>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</si>
  <si>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</si>
  <si>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</si>
  <si>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</si>
  <si>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</si>
  <si>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</si>
  <si>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</si>
  <si>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</si>
  <si>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</si>
  <si>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</si>
  <si>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</si>
  <si>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</si>
  <si>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</si>
  <si>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</si>
  <si>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</si>
  <si>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</si>
  <si>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</si>
  <si>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</si>
  <si>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</si>
  <si>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</si>
  <si>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</si>
  <si>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</si>
  <si>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</si>
  <si>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</si>
  <si>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</si>
  <si>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</si>
  <si>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</si>
  <si>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</si>
  <si>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</si>
  <si>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</si>
  <si>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</si>
  <si>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</si>
  <si>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</si>
  <si>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</si>
  <si>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</si>
  <si>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</si>
  <si>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</si>
  <si>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</si>
  <si>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</si>
  <si>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</si>
  <si>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</si>
  <si>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</si>
  <si>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</si>
  <si>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</si>
  <si>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</si>
  <si>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</si>
  <si>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</si>
  <si>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</si>
  <si>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</si>
  <si>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</si>
  <si>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</si>
  <si>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</si>
  <si>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</si>
  <si>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</si>
  <si>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</si>
  <si>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</si>
  <si>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</si>
  <si>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</si>
  <si>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</si>
  <si>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</si>
  <si>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</si>
  <si>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</si>
  <si>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</si>
  <si>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</si>
  <si>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</si>
  <si>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</si>
  <si>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</si>
  <si>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</si>
  <si>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</si>
  <si>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</si>
  <si>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</si>
  <si>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</si>
  <si>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</si>
  <si>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</si>
  <si>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</si>
  <si>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</si>
  <si>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</si>
  <si>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</si>
  <si>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</si>
  <si>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</si>
  <si>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</si>
  <si>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</si>
  <si>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</si>
  <si>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</si>
  <si>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</si>
  <si>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</si>
  <si>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</si>
  <si>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</si>
  <si>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</si>
  <si>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</si>
  <si>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</si>
  <si>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</si>
  <si>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</si>
  <si>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</si>
  <si>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</si>
  <si>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</si>
  <si>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</si>
  <si>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</si>
  <si>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</si>
  <si>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</si>
  <si>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</si>
  <si>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</si>
  <si>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</si>
  <si>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</si>
  <si>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</si>
  <si>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</si>
  <si>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</si>
  <si>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</si>
  <si>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</si>
  <si>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</si>
  <si>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</si>
  <si>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</si>
  <si>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</si>
  <si>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</si>
  <si>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</si>
  <si>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</si>
  <si>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</si>
  <si>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</si>
  <si>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</si>
  <si>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</si>
  <si>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</si>
  <si>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</si>
  <si>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</si>
  <si>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</si>
  <si>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</si>
  <si>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</si>
  <si>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</si>
  <si>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</si>
  <si>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</si>
  <si>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</si>
  <si>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</si>
  <si>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</si>
  <si>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</si>
  <si>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</si>
  <si>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</si>
  <si>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</si>
  <si>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</si>
  <si>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</si>
  <si>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</si>
  <si>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</si>
  <si>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</si>
  <si>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</si>
  <si>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</si>
  <si>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</si>
  <si>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</si>
  <si>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</si>
  <si>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</si>
  <si>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</si>
  <si>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</si>
  <si>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</si>
  <si>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</si>
  <si>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</si>
  <si>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</si>
  <si>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</si>
  <si>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</si>
  <si>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</si>
  <si>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</si>
  <si>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</si>
  <si>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</si>
  <si>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</si>
  <si>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</si>
  <si>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</si>
  <si>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</si>
  <si>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</si>
  <si>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</si>
  <si>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</si>
  <si>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</si>
  <si>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</si>
  <si>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</si>
  <si>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</si>
  <si>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</si>
  <si>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</si>
  <si>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</si>
  <si>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</si>
  <si>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</si>
  <si>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</si>
  <si>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</si>
  <si>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</si>
  <si>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</si>
  <si>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</si>
  <si>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</si>
  <si>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</si>
  <si>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</si>
  <si>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</si>
  <si>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</si>
  <si>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</si>
  <si>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</si>
  <si>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</si>
  <si>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</si>
  <si>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</si>
  <si>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</si>
  <si>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</si>
  <si>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</si>
  <si>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</si>
  <si>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</si>
  <si>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</si>
  <si>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</si>
  <si>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</si>
  <si>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</si>
  <si>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</si>
  <si>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</si>
  <si>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</si>
  <si>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</si>
  <si>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</si>
  <si>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</si>
  <si>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</si>
  <si>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</si>
  <si>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</si>
  <si>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</si>
  <si>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</si>
  <si>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</si>
  <si>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</si>
  <si>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</si>
  <si>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</si>
  <si>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</si>
  <si>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</si>
  <si>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</si>
  <si>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</si>
  <si>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</si>
  <si>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</si>
  <si>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</si>
  <si>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</si>
  <si>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</si>
  <si>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</si>
  <si>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</si>
  <si>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</si>
  <si>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</si>
  <si>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</si>
  <si>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</si>
  <si>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</si>
  <si>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</si>
  <si>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</si>
  <si>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</si>
  <si>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</si>
  <si>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</si>
  <si>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</si>
  <si>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</si>
  <si>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</si>
  <si>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</si>
  <si>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</si>
  <si>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</si>
  <si>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</si>
  <si>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</si>
  <si>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</si>
  <si>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</si>
  <si>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</si>
  <si>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</si>
  <si>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</si>
  <si>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</si>
  <si>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</si>
  <si>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</si>
  <si>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</si>
  <si>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</si>
  <si>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</si>
  <si>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</si>
  <si>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</si>
  <si>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</si>
  <si>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</si>
  <si>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</si>
  <si>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</si>
  <si>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</si>
  <si>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</si>
  <si>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</si>
  <si>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</si>
  <si>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</si>
  <si>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</si>
  <si>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</si>
  <si>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</si>
  <si>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</si>
  <si>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</si>
  <si>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</si>
  <si>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</si>
  <si>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</si>
  <si>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</si>
  <si>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</si>
  <si>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</si>
  <si>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</si>
  <si>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</si>
  <si>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</si>
  <si>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</si>
  <si>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</si>
  <si>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</si>
  <si>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</si>
  <si>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</si>
  <si>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</si>
  <si>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</si>
  <si>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</si>
  <si>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</si>
  <si>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</si>
  <si>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</si>
  <si>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</si>
  <si>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</si>
  <si>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</si>
  <si>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</si>
  <si>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</si>
  <si>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</si>
  <si>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</si>
  <si>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</si>
  <si>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</si>
  <si>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</si>
  <si>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</si>
  <si>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</si>
  <si>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</si>
  <si>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</si>
  <si>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</si>
  <si>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</si>
  <si>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</si>
  <si>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</si>
  <si>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</si>
  <si>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</si>
  <si>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</si>
  <si>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</si>
  <si>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</si>
  <si>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</si>
  <si>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</si>
  <si>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</si>
  <si>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</si>
  <si>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</si>
  <si>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</si>
  <si>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</si>
  <si>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</si>
  <si>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</si>
  <si>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</si>
  <si>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</si>
  <si>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</si>
  <si>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</si>
  <si>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</si>
  <si>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</si>
  <si>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</si>
  <si>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</si>
  <si>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</si>
  <si>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</si>
  <si>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</si>
  <si>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</si>
  <si>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</si>
  <si>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</si>
  <si>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</si>
  <si>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</si>
  <si>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</si>
  <si>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</si>
  <si>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</si>
  <si>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</si>
  <si>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</si>
  <si>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</si>
  <si>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</si>
  <si>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</si>
  <si>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</si>
  <si>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</si>
  <si>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</si>
  <si>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</si>
  <si>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</si>
  <si>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</si>
  <si>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</si>
  <si>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</si>
  <si>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</si>
  <si>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</si>
  <si>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</si>
  <si>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</si>
  <si>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</si>
  <si>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</si>
  <si>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</si>
  <si>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</si>
  <si>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</si>
  <si>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</si>
  <si>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</si>
  <si>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</si>
  <si>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</si>
  <si>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</si>
  <si>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</si>
  <si>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</si>
  <si>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</si>
  <si>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</si>
  <si>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</si>
  <si>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</si>
  <si>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</si>
  <si>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</si>
  <si>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</si>
  <si>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</si>
  <si>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</si>
  <si>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</si>
  <si>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</si>
  <si>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</si>
  <si>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</si>
  <si>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</si>
  <si>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</si>
  <si>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</si>
  <si>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</si>
  <si>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</si>
  <si>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</si>
  <si>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</si>
  <si>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</si>
  <si>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</si>
  <si>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</si>
  <si>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</si>
  <si>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</si>
  <si>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</si>
  <si>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</si>
  <si>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</si>
  <si>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</si>
  <si>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</si>
  <si>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</si>
  <si>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</si>
  <si>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</si>
  <si>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</si>
  <si>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</si>
  <si>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</si>
  <si>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</si>
  <si>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</si>
  <si>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</si>
  <si>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</si>
  <si>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</si>
  <si>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</si>
  <si>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</si>
  <si>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</si>
  <si>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</si>
  <si>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</si>
  <si>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</si>
  <si>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</si>
  <si>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</si>
  <si>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</si>
  <si>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</si>
  <si>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</si>
  <si>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</si>
  <si>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</si>
  <si>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</si>
  <si>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</si>
  <si>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</si>
  <si>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</si>
  <si>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</si>
  <si>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</si>
  <si>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</si>
  <si>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</si>
  <si>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</si>
  <si>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</si>
  <si>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</si>
  <si>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</si>
  <si>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</si>
  <si>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</si>
  <si>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</si>
  <si>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</si>
  <si>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</si>
  <si>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</si>
  <si>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</si>
  <si>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</si>
  <si>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</si>
  <si>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</si>
  <si>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</si>
  <si>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</si>
  <si>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</si>
  <si>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</si>
  <si>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</si>
  <si>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</si>
  <si>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</si>
  <si>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</si>
  <si>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</si>
  <si>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</si>
  <si>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</si>
  <si>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</si>
  <si>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</si>
  <si>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</si>
  <si>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</si>
  <si>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</si>
  <si>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</si>
  <si>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</si>
  <si>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</si>
  <si>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</si>
  <si>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</si>
  <si>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</si>
  <si>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</si>
  <si>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</si>
  <si>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</si>
  <si>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</si>
  <si>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</si>
  <si>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</si>
  <si>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</si>
  <si>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</si>
  <si>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</si>
  <si>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</si>
  <si>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</si>
  <si>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</si>
  <si>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</si>
  <si>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</si>
  <si>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</si>
  <si>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</si>
  <si>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</si>
  <si>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</si>
  <si>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</si>
  <si>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</si>
  <si>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</si>
  <si>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</si>
  <si>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</si>
  <si>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</si>
  <si>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</si>
  <si>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</si>
  <si>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</si>
  <si>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</si>
  <si>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</si>
  <si>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</si>
  <si>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</si>
  <si>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</si>
  <si>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</si>
  <si>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</si>
  <si>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</si>
  <si>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</si>
  <si>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</si>
  <si>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</si>
  <si>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</si>
  <si>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</si>
  <si>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</si>
  <si>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</si>
  <si>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</si>
  <si>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</si>
  <si>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</si>
  <si>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</si>
  <si>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</si>
  <si>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</si>
  <si>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</si>
  <si>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</si>
  <si>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</si>
  <si>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</si>
  <si>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</si>
  <si>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</si>
  <si>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</si>
  <si>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</si>
  <si>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</si>
  <si>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</si>
  <si>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</si>
  <si>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</si>
  <si>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</si>
  <si>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</si>
  <si>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</si>
  <si>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</si>
  <si>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</si>
  <si>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</si>
  <si>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</si>
  <si>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</si>
  <si>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</si>
  <si>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</si>
  <si>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</si>
  <si>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</si>
  <si>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</si>
  <si>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</si>
  <si>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</si>
  <si>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</si>
  <si>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</si>
  <si>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</si>
  <si>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</si>
  <si>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</si>
  <si>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</si>
  <si>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</si>
  <si>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</si>
  <si>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</si>
  <si>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</si>
  <si>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</si>
  <si>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</si>
  <si>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</si>
  <si>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</si>
  <si>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</si>
  <si>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</si>
  <si>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</si>
  <si>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</si>
  <si>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</si>
  <si>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</si>
  <si>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</si>
  <si>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</si>
  <si>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</si>
  <si>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</si>
  <si>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</si>
  <si>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</si>
  <si>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</si>
  <si>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</si>
  <si>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</si>
  <si>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</si>
  <si>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</si>
  <si>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</si>
  <si>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</si>
  <si>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</si>
  <si>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</si>
  <si>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</si>
  <si>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</si>
  <si>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</si>
  <si>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</si>
  <si>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</si>
  <si>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</si>
  <si>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</si>
  <si>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</si>
  <si>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</si>
  <si>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</si>
  <si>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</si>
  <si>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</si>
  <si>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</si>
  <si>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</si>
  <si>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</si>
  <si>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</si>
  <si>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</si>
  <si>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</si>
  <si>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</si>
  <si>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</si>
  <si>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</si>
  <si>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</si>
  <si>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</si>
  <si>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</si>
  <si>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</si>
  <si>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</si>
  <si>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</si>
  <si>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</si>
  <si>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</si>
  <si>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</si>
  <si>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</si>
  <si>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</si>
  <si>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</si>
  <si>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</si>
  <si>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</si>
  <si>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</si>
  <si>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</si>
  <si>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</si>
  <si>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</si>
  <si>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</si>
  <si>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</si>
  <si>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</si>
  <si>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</si>
  <si>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</si>
  <si>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</si>
  <si>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</si>
  <si>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</si>
  <si>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</si>
  <si>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</si>
  <si>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</si>
  <si>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</si>
  <si>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</si>
  <si>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</si>
  <si>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</si>
  <si>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</si>
  <si>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</si>
  <si>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</si>
  <si>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</si>
  <si>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</si>
  <si>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</si>
  <si>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</si>
  <si>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</si>
  <si>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</si>
  <si>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</si>
  <si>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</si>
  <si>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</si>
  <si>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</si>
  <si>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</si>
  <si>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</si>
  <si>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</si>
  <si>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</si>
  <si>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</si>
  <si>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</si>
  <si>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</si>
  <si>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</si>
  <si>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</si>
  <si>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</si>
  <si>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</si>
  <si>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</si>
  <si>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</si>
  <si>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</si>
  <si>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</si>
  <si>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</si>
  <si>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</si>
  <si>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</si>
  <si>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</si>
  <si>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</si>
  <si>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</si>
  <si>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</si>
  <si>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</si>
  <si>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</si>
  <si>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</si>
  <si>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</si>
  <si>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</si>
  <si>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</si>
  <si>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</si>
  <si>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</si>
  <si>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</si>
  <si>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</si>
  <si>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</si>
  <si>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</si>
  <si>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</si>
  <si>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</si>
  <si>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</si>
  <si>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</si>
  <si>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</si>
  <si>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</si>
  <si>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</si>
  <si>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</si>
  <si>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</si>
  <si>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</si>
  <si>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</si>
  <si>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</si>
  <si>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</si>
  <si>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</si>
  <si>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</si>
  <si>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</si>
  <si>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</si>
  <si>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</si>
  <si>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</si>
  <si>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</si>
  <si>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</si>
  <si>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</si>
  <si>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</si>
  <si>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</si>
  <si>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</si>
  <si>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</si>
  <si>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</si>
  <si>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</si>
  <si>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</si>
  <si>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</si>
  <si>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</si>
  <si>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</si>
  <si>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</si>
  <si>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</si>
  <si>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</si>
  <si>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</si>
  <si>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</si>
  <si>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</si>
  <si>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</si>
  <si>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</si>
  <si>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</si>
  <si>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</si>
  <si>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</si>
  <si>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</si>
  <si>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</si>
  <si>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</si>
  <si>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</si>
  <si>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</si>
  <si>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</si>
  <si>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</si>
  <si>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</si>
  <si>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</si>
  <si>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</si>
  <si>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</si>
  <si>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</si>
  <si>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</si>
  <si>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</si>
  <si>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</si>
  <si>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</si>
  <si>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</si>
  <si>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</si>
  <si>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</si>
  <si>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</si>
  <si>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</si>
  <si>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</si>
  <si>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</si>
  <si>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</si>
  <si>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</si>
  <si>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</si>
  <si>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</si>
  <si>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</si>
  <si>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</si>
  <si>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</si>
  <si>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</si>
  <si>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</si>
  <si>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</si>
  <si>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</si>
  <si>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</si>
  <si>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</si>
  <si>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</si>
  <si>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</si>
  <si>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</si>
  <si>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</si>
  <si>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</si>
  <si>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</si>
  <si>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</si>
  <si>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</si>
  <si>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</si>
  <si>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</si>
  <si>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</si>
  <si>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</si>
  <si>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</si>
  <si>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</si>
  <si>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</si>
  <si>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</si>
  <si>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</si>
  <si>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</si>
  <si>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</si>
  <si>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</si>
  <si>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</si>
  <si>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</si>
  <si>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</si>
  <si>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</si>
  <si>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</si>
  <si>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</si>
  <si>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</si>
  <si>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</si>
  <si>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</si>
  <si>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</si>
  <si>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</si>
  <si>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</si>
  <si>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</si>
  <si>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</si>
  <si>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</si>
  <si>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</si>
  <si>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</si>
  <si>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</si>
  <si>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</si>
  <si>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</si>
  <si>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</si>
  <si>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</si>
  <si>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</si>
  <si>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</si>
  <si>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</si>
  <si>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</si>
  <si>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</si>
  <si>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</si>
  <si>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</si>
  <si>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</si>
  <si>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</si>
  <si>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</si>
  <si>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</si>
  <si>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</si>
  <si>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</si>
  <si>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</si>
  <si>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</si>
  <si>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</si>
  <si>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</si>
  <si>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</si>
  <si>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</si>
  <si>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</si>
  <si>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</si>
  <si>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</si>
  <si>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</si>
  <si>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</si>
  <si>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</si>
  <si>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</si>
  <si>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</si>
  <si>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</si>
  <si>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</si>
  <si>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</si>
  <si>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</si>
  <si>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</si>
  <si>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</si>
  <si>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</si>
  <si>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</si>
  <si>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</si>
  <si>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</si>
  <si>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</si>
  <si>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</si>
  <si>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</si>
  <si>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</si>
  <si>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</si>
  <si>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</si>
  <si>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</si>
  <si>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</si>
  <si>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</si>
  <si>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</si>
  <si>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</si>
  <si>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</si>
  <si>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</si>
  <si>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</si>
  <si>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</si>
  <si>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</si>
  <si>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</si>
  <si>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</si>
  <si>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</si>
  <si>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</si>
  <si>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</si>
  <si>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</si>
  <si>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</si>
  <si>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</si>
  <si>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</si>
  <si>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</si>
  <si>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</si>
  <si>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</si>
  <si>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</si>
  <si>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</si>
  <si>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</si>
  <si>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</si>
  <si>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</si>
  <si>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</si>
  <si>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</si>
  <si>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</si>
  <si>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</si>
  <si>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</si>
  <si>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</si>
  <si>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</si>
  <si>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</si>
  <si>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</si>
  <si>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</si>
  <si>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</si>
  <si>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</si>
  <si>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</si>
  <si>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</si>
  <si>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</si>
  <si>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</si>
  <si>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</si>
  <si>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</si>
  <si>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</si>
  <si>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</si>
  <si>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</si>
  <si>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</si>
  <si>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</si>
  <si>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</si>
  <si>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</si>
  <si>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</si>
  <si>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</si>
  <si>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</si>
  <si>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</si>
  <si>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</si>
  <si>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</si>
  <si>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</si>
  <si>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</si>
  <si>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</si>
  <si>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</si>
  <si>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</si>
  <si>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</si>
  <si>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</si>
  <si>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</si>
  <si>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</si>
  <si>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</si>
  <si>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</si>
  <si>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</si>
  <si>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</si>
  <si>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</si>
  <si>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</si>
  <si>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</si>
  <si>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</si>
  <si>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</si>
  <si>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</si>
  <si>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</si>
  <si>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</si>
  <si>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</si>
  <si>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</si>
  <si>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</si>
  <si>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</si>
  <si>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</si>
  <si>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</si>
  <si>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</si>
  <si>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</si>
  <si>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</si>
  <si>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</si>
  <si>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</si>
  <si>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</si>
  <si>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</si>
  <si>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</si>
  <si>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</si>
  <si>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</si>
  <si>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</si>
  <si>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</si>
  <si>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</si>
  <si>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</si>
  <si>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</si>
  <si>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</si>
  <si>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</si>
  <si>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</si>
  <si>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</si>
  <si>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</si>
  <si>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</si>
  <si>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</si>
  <si>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</si>
  <si>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</si>
  <si>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</si>
  <si>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</si>
  <si>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</si>
  <si>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</si>
  <si>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</si>
  <si>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</si>
  <si>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</si>
  <si>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</si>
  <si>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</si>
  <si>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</si>
  <si>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</si>
  <si>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</si>
  <si>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</si>
  <si>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</si>
  <si>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</si>
  <si>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</si>
  <si>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</si>
  <si>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</si>
  <si>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</si>
  <si>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</si>
  <si>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</si>
  <si>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</si>
  <si>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</si>
  <si>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</si>
  <si>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</si>
  <si>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</si>
  <si>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</si>
  <si>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</si>
  <si>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</si>
  <si>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</si>
  <si>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</si>
  <si>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</si>
  <si>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</si>
  <si>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</si>
  <si>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</si>
  <si>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</si>
  <si>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</si>
  <si>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</si>
  <si>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</si>
  <si>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</si>
  <si>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</si>
  <si>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</si>
  <si>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</si>
  <si>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</si>
  <si>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</si>
  <si>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</si>
  <si>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</si>
  <si>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</si>
  <si>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</si>
  <si>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</si>
  <si>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</si>
  <si>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</si>
  <si>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</si>
  <si>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</si>
  <si>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</si>
  <si>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</si>
  <si>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</si>
  <si>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</si>
  <si>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</si>
  <si>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</si>
  <si>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</si>
  <si>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</si>
  <si>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</si>
  <si>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</si>
  <si>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</si>
  <si>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</si>
  <si>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</si>
  <si>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</si>
  <si>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</si>
  <si>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</si>
  <si>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</si>
  <si>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</si>
  <si>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</si>
  <si>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</si>
  <si>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</si>
  <si>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</si>
  <si>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</si>
  <si>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</si>
  <si>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</si>
  <si>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</si>
  <si>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</si>
  <si>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</si>
  <si>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</si>
  <si>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</si>
  <si>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</si>
  <si>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</si>
  <si>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</si>
  <si>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</si>
  <si>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</si>
  <si>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</si>
  <si>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</si>
  <si>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</si>
  <si>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</si>
  <si>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</si>
  <si>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</si>
  <si>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</si>
  <si>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</si>
  <si>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</si>
  <si>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</si>
  <si>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</si>
  <si>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</si>
  <si>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</si>
  <si>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</si>
  <si>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</si>
  <si>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</si>
  <si>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</si>
  <si>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</si>
  <si>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</si>
  <si>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</si>
  <si>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</si>
  <si>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</si>
  <si>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</si>
  <si>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</si>
  <si>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</si>
  <si>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</si>
  <si>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</si>
  <si>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</si>
  <si>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</si>
  <si>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</si>
  <si>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</si>
  <si>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</si>
  <si>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</si>
  <si>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</si>
  <si>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</si>
  <si>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</si>
  <si>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</si>
  <si>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</si>
  <si>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</si>
  <si>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</si>
  <si>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</si>
  <si>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</si>
  <si>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</si>
  <si>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</si>
  <si>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</si>
  <si>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</si>
  <si>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</si>
  <si>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</si>
  <si>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</si>
  <si>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</si>
  <si>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</si>
  <si>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</si>
  <si>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</si>
  <si>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</si>
  <si>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</si>
  <si>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</si>
  <si>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</si>
  <si>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</si>
  <si>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</si>
  <si>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</si>
  <si>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</si>
  <si>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</si>
  <si>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</si>
  <si>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</si>
  <si>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</si>
  <si>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</si>
  <si>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</si>
  <si>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</si>
  <si>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</si>
  <si>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</si>
  <si>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</si>
  <si>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</si>
  <si>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</si>
  <si>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</si>
  <si>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</si>
  <si>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</si>
  <si>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</si>
  <si>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</si>
  <si>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</si>
  <si>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</si>
  <si>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</si>
  <si>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</si>
  <si>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</si>
  <si>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</si>
  <si>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</si>
  <si>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</si>
  <si>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</si>
  <si>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</si>
  <si>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</si>
  <si>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</si>
  <si>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</si>
  <si>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</si>
  <si>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</si>
  <si>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</si>
  <si>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</si>
  <si>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</si>
  <si>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</si>
  <si>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</si>
  <si>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</si>
  <si>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</si>
  <si>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</si>
  <si>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</si>
  <si>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</si>
  <si>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</si>
  <si>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</si>
  <si>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</si>
  <si>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</si>
  <si>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</si>
  <si>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</si>
  <si>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</si>
  <si>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</si>
  <si>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</si>
  <si>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</si>
  <si>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</si>
  <si>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</si>
  <si>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</si>
  <si>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</si>
  <si>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</si>
  <si>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</si>
  <si>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</si>
  <si>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</si>
  <si>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</si>
  <si>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</si>
  <si>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</si>
  <si>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</si>
  <si>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</si>
  <si>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</si>
  <si>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</si>
  <si>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</si>
  <si>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</si>
  <si>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</si>
  <si>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</si>
  <si>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</si>
  <si>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</si>
  <si>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</si>
  <si>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</si>
  <si>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</si>
  <si>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</si>
  <si>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</si>
  <si>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</si>
  <si>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</si>
  <si>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</si>
  <si>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</si>
  <si>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</si>
  <si>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</si>
  <si>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</si>
  <si>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</si>
  <si>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</si>
  <si>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</si>
  <si>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</si>
  <si>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</si>
  <si>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</si>
  <si>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</si>
  <si>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</si>
  <si>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</si>
  <si>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</si>
  <si>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</si>
  <si>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</si>
  <si>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</si>
  <si>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</si>
  <si>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</si>
  <si>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</si>
  <si>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</si>
  <si>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</si>
  <si>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</si>
  <si>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</si>
  <si>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</si>
  <si>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</si>
  <si>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</si>
  <si>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</si>
  <si>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</si>
  <si>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</si>
  <si>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</si>
  <si>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</si>
  <si>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</si>
  <si>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</si>
  <si>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</si>
  <si>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</si>
  <si>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</si>
  <si>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</si>
  <si>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</si>
  <si>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</si>
  <si>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</si>
  <si>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</si>
  <si>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</si>
  <si>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</si>
  <si>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</si>
  <si>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</si>
  <si>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</si>
  <si>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</si>
  <si>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</si>
  <si>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</si>
  <si>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</si>
  <si>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</si>
  <si>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</si>
  <si>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</si>
  <si>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</si>
  <si>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</si>
  <si>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</si>
  <si>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</si>
  <si>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</si>
  <si>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</si>
  <si>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</si>
  <si>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</si>
  <si>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</si>
  <si>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</si>
  <si>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</si>
  <si>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</si>
  <si>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</si>
  <si>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</si>
  <si>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</si>
  <si>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</si>
  <si>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</si>
  <si>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</si>
  <si>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</si>
  <si>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</si>
  <si>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</si>
  <si>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</si>
  <si>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</si>
  <si>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</si>
  <si>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</si>
  <si>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</si>
  <si>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</si>
  <si>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</si>
  <si>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</si>
  <si>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</si>
  <si>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</si>
  <si>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</si>
  <si>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</si>
  <si>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</si>
  <si>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</si>
  <si>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</si>
  <si>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</si>
  <si>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</si>
  <si>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</si>
  <si>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</si>
  <si>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</si>
  <si>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</si>
  <si>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</si>
  <si>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</si>
  <si>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</si>
  <si>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</si>
  <si>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</si>
  <si>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</si>
  <si>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</si>
  <si>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</si>
  <si>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</si>
  <si>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</si>
  <si>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</si>
  <si>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</si>
  <si>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</si>
  <si>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</si>
  <si>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</si>
  <si>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</si>
  <si>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</si>
  <si>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</si>
  <si>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</si>
  <si>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</si>
  <si>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</si>
  <si>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</si>
  <si>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</si>
  <si>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</si>
  <si>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</si>
  <si>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</si>
  <si>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</si>
  <si>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</si>
  <si>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</si>
  <si>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</si>
  <si>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</si>
  <si>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</si>
  <si>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</si>
  <si>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</si>
  <si>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</si>
  <si>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</si>
  <si>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</si>
  <si>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</si>
  <si>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</si>
  <si>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</si>
  <si>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</si>
  <si>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</si>
  <si>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</si>
  <si>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</si>
  <si>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</si>
  <si>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</si>
  <si>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</si>
  <si>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</si>
  <si>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</si>
  <si>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</si>
  <si>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</si>
  <si>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</si>
  <si>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</si>
  <si>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</si>
  <si>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</si>
  <si>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</si>
  <si>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</si>
  <si>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</si>
  <si>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</si>
  <si>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</si>
  <si>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</si>
  <si>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</si>
  <si>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</si>
  <si>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</si>
  <si>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</si>
  <si>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</si>
  <si>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</si>
  <si>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</si>
  <si>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</si>
  <si>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</si>
  <si>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</si>
  <si>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</si>
  <si>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</si>
  <si>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</si>
  <si>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</si>
  <si>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</si>
  <si>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</si>
  <si>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</si>
  <si>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</si>
  <si>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</si>
  <si>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</si>
  <si>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</si>
  <si>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</si>
  <si>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</si>
  <si>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</si>
  <si>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</si>
  <si>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</si>
  <si>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</si>
  <si>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</si>
  <si>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</si>
  <si>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</si>
  <si>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</si>
  <si>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</si>
  <si>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</si>
  <si>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</si>
  <si>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</si>
  <si>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</si>
  <si>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</si>
  <si>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</si>
  <si>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</si>
  <si>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</si>
  <si>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</si>
  <si>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</si>
  <si>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</si>
  <si>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</si>
  <si>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</si>
  <si>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</si>
  <si>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</si>
  <si>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</si>
  <si>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</si>
  <si>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</si>
  <si>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</si>
  <si>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</si>
  <si>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</si>
  <si>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</si>
  <si>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</si>
  <si>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</si>
  <si>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</si>
  <si>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</si>
  <si>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</si>
  <si>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</si>
  <si>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</si>
  <si>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</si>
  <si>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</si>
  <si>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</si>
  <si>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</si>
  <si>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</si>
  <si>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</si>
  <si>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</si>
  <si>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</si>
  <si>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</si>
  <si>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</si>
  <si>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</si>
  <si>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</si>
  <si>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</si>
  <si>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</si>
  <si>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</si>
  <si>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</si>
  <si>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</si>
  <si>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</si>
  <si>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</si>
  <si>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</si>
  <si>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</si>
  <si>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</si>
  <si>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</si>
  <si>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</si>
  <si>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</si>
  <si>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</si>
  <si>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</si>
  <si>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</si>
  <si>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</si>
  <si>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</si>
  <si>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</si>
  <si>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</si>
  <si>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</si>
  <si>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</si>
  <si>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</si>
  <si>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</si>
  <si>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</si>
  <si>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</si>
  <si>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</si>
  <si>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</si>
  <si>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</si>
  <si>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</si>
  <si>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</si>
  <si>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</si>
  <si>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</si>
  <si>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</si>
  <si>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</si>
  <si>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</si>
  <si>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</si>
  <si>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</si>
  <si>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</si>
  <si>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</si>
  <si>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</si>
  <si>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</si>
  <si>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</si>
  <si>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</si>
  <si>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</si>
  <si>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</si>
  <si>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</si>
  <si>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</si>
  <si>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</si>
  <si>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</si>
  <si>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</si>
  <si>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</si>
  <si>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</si>
  <si>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</si>
  <si>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</si>
  <si>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</si>
  <si>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</si>
  <si>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</si>
  <si>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</si>
  <si>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</si>
  <si>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</si>
  <si>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</si>
  <si>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</si>
  <si>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</si>
  <si>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</si>
  <si>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</si>
  <si>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</si>
  <si>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</si>
  <si>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</si>
  <si>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</si>
  <si>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</si>
  <si>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</si>
  <si>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</si>
  <si>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</si>
  <si>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</si>
  <si>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</si>
  <si>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</si>
  <si>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</si>
  <si>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</si>
  <si>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</si>
  <si>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</si>
  <si>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</si>
  <si>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</si>
  <si>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</si>
  <si>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</si>
  <si>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</si>
  <si>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</si>
  <si>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</si>
  <si>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</si>
  <si>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</si>
  <si>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</si>
  <si>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</si>
  <si>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</si>
  <si>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</si>
  <si>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</si>
  <si>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</si>
  <si>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</si>
  <si>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</si>
  <si>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</si>
  <si>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</si>
  <si>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</si>
  <si>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</si>
  <si>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</si>
  <si>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</si>
  <si>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</si>
  <si>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</si>
  <si>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</si>
  <si>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</si>
  <si>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</si>
  <si>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</si>
  <si>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</si>
  <si>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</si>
  <si>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</si>
  <si>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</si>
  <si>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</si>
  <si>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</si>
  <si>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</si>
  <si>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</si>
  <si>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</si>
  <si>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</si>
  <si>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</si>
  <si>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</si>
  <si>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</si>
  <si>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</si>
  <si>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</si>
  <si>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</si>
  <si>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</si>
  <si>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</si>
  <si>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</si>
  <si>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</si>
  <si>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</si>
  <si>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</si>
  <si>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</si>
  <si>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</si>
  <si>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</si>
  <si>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</si>
  <si>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</si>
  <si>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</si>
  <si>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</si>
  <si>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</si>
  <si>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</si>
  <si>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</si>
  <si>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</si>
  <si>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</si>
  <si>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</si>
  <si>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</si>
  <si>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</si>
  <si>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</si>
  <si>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</si>
  <si>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</si>
  <si>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</si>
  <si>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</si>
  <si>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</si>
  <si>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</si>
  <si>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</si>
  <si>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</si>
  <si>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</si>
  <si>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</si>
  <si>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</si>
  <si>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</si>
  <si>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</si>
  <si>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</si>
  <si>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</si>
  <si>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</si>
  <si>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</si>
  <si>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</si>
  <si>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</si>
  <si>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</si>
  <si>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</si>
  <si>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</si>
  <si>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</si>
  <si>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</si>
  <si>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</si>
  <si>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</si>
  <si>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</si>
  <si>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</si>
  <si>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</si>
  <si>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</si>
  <si>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</si>
  <si>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</si>
  <si>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</si>
  <si>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</si>
  <si>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</si>
  <si>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</si>
  <si>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</si>
  <si>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</si>
  <si>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</si>
  <si>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</si>
  <si>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</si>
  <si>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</si>
  <si>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</si>
  <si>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</si>
  <si>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</si>
  <si>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</si>
  <si>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</si>
  <si>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</si>
  <si>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</si>
  <si>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</si>
  <si>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</si>
  <si>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</si>
  <si>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</si>
  <si>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</si>
  <si>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</si>
  <si>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</si>
  <si>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</si>
  <si>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</si>
  <si>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</si>
  <si>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</si>
  <si>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</si>
  <si>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</si>
  <si>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</si>
  <si>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</si>
  <si>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</si>
  <si>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</si>
  <si>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</si>
  <si>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</si>
  <si>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</si>
  <si>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</si>
  <si>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</si>
  <si>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</si>
  <si>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</si>
  <si>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</si>
  <si>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</si>
  <si>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</si>
  <si>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</si>
  <si>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</si>
  <si>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</si>
  <si>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</si>
  <si>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</si>
  <si>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</si>
  <si>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</si>
  <si>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</si>
  <si>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</si>
  <si>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</si>
  <si>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</si>
  <si>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</si>
  <si>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</si>
  <si>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</si>
  <si>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</si>
  <si>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</si>
  <si>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</si>
  <si>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</si>
  <si>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</si>
  <si>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</si>
  <si>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</si>
  <si>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</si>
  <si>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</si>
  <si>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</si>
  <si>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</si>
  <si>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</si>
  <si>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</si>
  <si>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</si>
  <si>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</si>
  <si>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</si>
  <si>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</si>
  <si>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</si>
  <si>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</si>
  <si>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</si>
  <si>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</si>
  <si>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</si>
  <si>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</si>
  <si>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</si>
  <si>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</si>
  <si>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</si>
  <si>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</si>
  <si>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</si>
  <si>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</si>
  <si>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</si>
  <si>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</si>
  <si>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</si>
  <si>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</si>
  <si>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</si>
  <si>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</si>
  <si>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</si>
  <si>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</si>
  <si>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</si>
  <si>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</si>
  <si>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</si>
  <si>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</si>
  <si>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</si>
  <si>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</si>
  <si>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</si>
  <si>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</si>
  <si>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</si>
  <si>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</si>
  <si>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</si>
  <si>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</si>
  <si>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</si>
  <si>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</si>
  <si>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</si>
  <si>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</si>
  <si>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</si>
  <si>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</si>
  <si>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</si>
  <si>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</si>
  <si>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</si>
  <si>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</si>
  <si>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</si>
  <si>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</si>
  <si>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</si>
  <si>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</si>
  <si>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</si>
  <si>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</si>
  <si>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</si>
  <si>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</si>
  <si>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</si>
  <si>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</si>
  <si>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</si>
  <si>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</si>
  <si>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</si>
  <si>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</si>
  <si>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</si>
  <si>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</si>
  <si>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</si>
  <si>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</si>
  <si>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</si>
  <si>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</si>
  <si>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</si>
  <si>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</si>
  <si>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</si>
  <si>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</si>
  <si>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</si>
  <si>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</si>
  <si>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</si>
  <si>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</si>
  <si>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</si>
  <si>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</si>
  <si>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</si>
  <si>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</si>
  <si>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</si>
  <si>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</si>
  <si>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</si>
  <si>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</si>
  <si>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</si>
  <si>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</si>
  <si>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</si>
  <si>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</si>
  <si>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</si>
  <si>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</si>
  <si>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</si>
  <si>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</si>
  <si>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</si>
  <si>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</si>
  <si>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</si>
  <si>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</si>
  <si>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</si>
  <si>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</si>
  <si>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</si>
  <si>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</si>
  <si>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</si>
  <si>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</si>
  <si>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</si>
  <si>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</si>
  <si>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</si>
  <si>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</si>
  <si>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</si>
  <si>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</si>
  <si>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</si>
  <si>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</si>
  <si>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</si>
  <si>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</si>
  <si>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</si>
  <si>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</si>
  <si>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</si>
  <si>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</si>
  <si>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</si>
  <si>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</si>
  <si>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</si>
  <si>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</si>
  <si>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</si>
  <si>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</si>
  <si>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</si>
  <si>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</si>
  <si>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</si>
  <si>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</si>
  <si>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</si>
  <si>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</si>
  <si>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</si>
  <si>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</si>
  <si>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</si>
  <si>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</si>
  <si>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</si>
  <si>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</si>
  <si>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</si>
  <si>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</si>
  <si>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</si>
  <si>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</si>
  <si>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</si>
  <si>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</si>
  <si>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</si>
  <si>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</si>
  <si>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</si>
  <si>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</si>
  <si>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</si>
  <si>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</si>
  <si>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</si>
  <si>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</si>
  <si>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</si>
  <si>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</si>
  <si>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</si>
  <si>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</si>
  <si>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</si>
  <si>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</si>
  <si>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</si>
  <si>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</si>
  <si>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</si>
  <si>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</si>
  <si>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</si>
  <si>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</si>
  <si>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</si>
  <si>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</si>
  <si>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</si>
  <si>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</si>
  <si>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</si>
  <si>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</si>
  <si>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</si>
  <si>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</si>
  <si>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</si>
  <si>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</si>
  <si>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</si>
  <si>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</si>
  <si>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</si>
  <si>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</si>
  <si>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</si>
  <si>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</si>
  <si>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</si>
  <si>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</si>
  <si>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</si>
  <si>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</si>
  <si>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</si>
  <si>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</si>
  <si>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</si>
  <si>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</si>
  <si>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</si>
  <si>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</si>
  <si>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</si>
  <si>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</si>
  <si>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</si>
  <si>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</si>
  <si>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</si>
  <si>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</si>
  <si>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</si>
  <si>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</si>
  <si>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</si>
  <si>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</si>
  <si>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</si>
  <si>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</si>
  <si>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</si>
  <si>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</si>
  <si>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</si>
  <si>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</si>
  <si>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</si>
  <si>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</si>
  <si>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</si>
  <si>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</si>
  <si>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</si>
  <si>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</si>
  <si>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</si>
  <si>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</si>
  <si>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</si>
  <si>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</si>
  <si>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</si>
  <si>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</si>
  <si>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</si>
  <si>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</si>
  <si>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</si>
  <si>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</si>
  <si>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</si>
  <si>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</si>
  <si>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</si>
  <si>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</si>
  <si>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</si>
  <si>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</si>
  <si>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</si>
  <si>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</si>
  <si>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</si>
  <si>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</si>
  <si>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</si>
  <si>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</si>
  <si>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</si>
  <si>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</si>
  <si>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</si>
  <si>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</si>
  <si>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</si>
  <si>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</si>
  <si>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</si>
  <si>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</si>
  <si>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</si>
  <si>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</si>
  <si>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</si>
  <si>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</si>
  <si>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</si>
  <si>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</si>
  <si>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</si>
  <si>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</si>
  <si>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</si>
  <si>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</si>
  <si>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</si>
  <si>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</si>
  <si>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</si>
  <si>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</si>
  <si>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</si>
  <si>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</si>
  <si>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</si>
  <si>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</si>
  <si>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</si>
  <si>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</si>
  <si>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</si>
  <si>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</si>
  <si>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</si>
  <si>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</si>
  <si>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</si>
  <si>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</si>
  <si>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</si>
  <si>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</si>
  <si>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</si>
  <si>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</si>
  <si>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</si>
  <si>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</si>
  <si>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</si>
  <si>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</si>
  <si>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</si>
  <si>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</si>
  <si>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</si>
  <si>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</si>
  <si>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</si>
  <si>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</si>
  <si>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</si>
  <si>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</si>
  <si>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</si>
  <si>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</si>
  <si>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</si>
  <si>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</si>
  <si>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</si>
  <si>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</si>
  <si>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</si>
  <si>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</si>
  <si>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</si>
  <si>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</si>
  <si>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</si>
  <si>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</si>
  <si>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</si>
  <si>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</si>
  <si>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</si>
  <si>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</si>
  <si>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</si>
  <si>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</si>
  <si>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</si>
  <si>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</si>
  <si>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</si>
  <si>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</si>
  <si>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</si>
  <si>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</si>
  <si>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</si>
  <si>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</si>
  <si>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</si>
  <si>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</si>
  <si>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</si>
  <si>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</si>
  <si>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</si>
  <si>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</si>
  <si>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</si>
  <si>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</si>
  <si>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</si>
  <si>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</si>
  <si>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</si>
  <si>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</si>
  <si>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</si>
  <si>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</si>
  <si>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</si>
  <si>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</si>
  <si>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</si>
  <si>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</si>
  <si>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</si>
  <si>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</si>
  <si>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</si>
  <si>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</si>
  <si>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</si>
  <si>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</si>
  <si>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</si>
  <si>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</si>
  <si>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</si>
  <si>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</si>
  <si>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</si>
  <si>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</si>
  <si>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</si>
  <si>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</si>
  <si>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</si>
  <si>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</si>
  <si>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</si>
  <si>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</si>
  <si>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</si>
  <si>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</si>
  <si>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</si>
  <si>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</si>
  <si>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</si>
  <si>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</si>
  <si>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</si>
  <si>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</si>
  <si>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</si>
  <si>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</si>
  <si>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</si>
  <si>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</si>
  <si>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</si>
  <si>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</si>
  <si>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</si>
  <si>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</si>
  <si>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</si>
  <si>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</si>
  <si>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</si>
  <si>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</si>
  <si>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</si>
  <si>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</si>
  <si>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</si>
  <si>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</si>
  <si>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</si>
  <si>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</si>
  <si>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</si>
  <si>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</si>
  <si>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</si>
  <si>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</si>
  <si>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</si>
  <si>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</si>
  <si>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</si>
  <si>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</si>
  <si>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</si>
  <si>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</si>
  <si>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</si>
  <si>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</si>
  <si>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</si>
  <si>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</si>
  <si>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</si>
  <si>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</si>
  <si>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</si>
  <si>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</si>
  <si>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</si>
  <si>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</si>
  <si>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</si>
  <si>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</si>
  <si>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</si>
  <si>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</si>
  <si>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</si>
  <si>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</si>
  <si>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</si>
  <si>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</si>
  <si>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</si>
  <si>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</si>
  <si>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</si>
  <si>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</si>
  <si>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</si>
  <si>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</si>
  <si>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</si>
  <si>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</si>
  <si>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</si>
  <si>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</si>
  <si>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</si>
  <si>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</si>
  <si>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</si>
  <si>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</si>
  <si>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</si>
  <si>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</si>
  <si>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</si>
  <si>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</si>
  <si>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</si>
  <si>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</si>
  <si>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</si>
  <si>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</si>
  <si>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</si>
  <si>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</si>
  <si>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</si>
  <si>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</si>
  <si>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</si>
  <si>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</si>
  <si>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</si>
  <si>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</si>
  <si>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</si>
  <si>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</si>
  <si>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</si>
  <si>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</si>
  <si>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</si>
  <si>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</si>
  <si>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</si>
  <si>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</si>
  <si>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</si>
  <si>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</si>
  <si>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</si>
  <si>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</si>
  <si>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</si>
  <si>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</si>
  <si>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</si>
  <si>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</si>
  <si>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</si>
  <si>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</si>
  <si>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</si>
  <si>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</si>
  <si>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</si>
  <si>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</si>
  <si>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</si>
  <si>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</si>
  <si>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</si>
  <si>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</si>
  <si>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</si>
  <si>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</si>
  <si>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</si>
  <si>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</si>
  <si>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</si>
  <si>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</si>
  <si>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</si>
  <si>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</si>
  <si>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</si>
  <si>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</si>
  <si>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</si>
  <si>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</si>
  <si>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</si>
  <si>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</si>
  <si>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</si>
  <si>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</si>
  <si>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</si>
  <si>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</si>
  <si>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</si>
  <si>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</si>
  <si>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</si>
  <si>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</si>
  <si>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</si>
  <si>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</si>
  <si>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</si>
  <si>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</si>
  <si>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</si>
  <si>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</si>
  <si>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</si>
  <si>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</si>
  <si>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</si>
  <si>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</si>
  <si>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</si>
  <si>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</si>
  <si>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</si>
  <si>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</si>
  <si>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</si>
  <si>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</si>
  <si>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</si>
  <si>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</si>
  <si>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</si>
  <si>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</si>
  <si>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</si>
  <si>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</si>
  <si>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</si>
  <si>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</si>
  <si>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</si>
  <si>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</si>
  <si>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</si>
  <si>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</si>
  <si>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</si>
  <si>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</si>
  <si>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</si>
  <si>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</si>
  <si>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</si>
  <si>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</si>
  <si>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</si>
  <si>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</si>
  <si>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</si>
  <si>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</si>
  <si>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</si>
  <si>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</si>
  <si>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</si>
  <si>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</si>
  <si>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</si>
  <si>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</si>
  <si>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</si>
  <si>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</si>
  <si>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</si>
  <si>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</si>
  <si>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</si>
  <si>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</si>
  <si>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</si>
  <si>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</si>
  <si>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</si>
  <si>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</si>
  <si>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</si>
  <si>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</si>
  <si>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</si>
  <si>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</si>
  <si>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</si>
  <si>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</si>
  <si>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</si>
  <si>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</si>
  <si>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</si>
  <si>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</si>
  <si>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</si>
  <si>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</si>
  <si>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</si>
  <si>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</si>
  <si>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</si>
  <si>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</si>
  <si>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</si>
  <si>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</si>
  <si>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</si>
  <si>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</si>
  <si>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</si>
  <si>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</si>
  <si>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</si>
  <si>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</si>
  <si>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</si>
  <si>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</si>
  <si>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</si>
  <si>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</si>
  <si>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</si>
  <si>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</si>
  <si>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</si>
  <si>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</si>
  <si>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</si>
  <si>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</si>
  <si>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</si>
  <si>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</si>
  <si>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</si>
  <si>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</si>
  <si>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</si>
  <si>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</si>
  <si>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</si>
  <si>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</si>
  <si>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</si>
  <si>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</si>
  <si>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</si>
  <si>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</si>
  <si>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</si>
  <si>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</si>
  <si>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</si>
  <si>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</si>
  <si>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</si>
  <si>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</si>
  <si>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</si>
  <si>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</si>
  <si>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</si>
  <si>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</si>
  <si>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</si>
  <si>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</si>
  <si>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</si>
  <si>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</si>
  <si>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</si>
  <si>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</si>
  <si>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</si>
  <si>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</si>
  <si>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</si>
  <si>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</si>
  <si>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</si>
  <si>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</si>
  <si>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</si>
  <si>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</si>
  <si>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</si>
  <si>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</si>
  <si>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</si>
  <si>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</si>
  <si>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</si>
  <si>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</si>
  <si>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</si>
  <si>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</si>
  <si>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</si>
  <si>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</si>
  <si>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</si>
  <si>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</si>
  <si>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</si>
  <si>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</si>
  <si>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</si>
  <si>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</si>
  <si>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</si>
  <si>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</si>
  <si>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</si>
  <si>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</si>
  <si>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</si>
  <si>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</si>
  <si>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</si>
  <si>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</si>
  <si>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</si>
  <si>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</si>
  <si>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</si>
  <si>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</si>
  <si>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</si>
  <si>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</si>
  <si>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</si>
  <si>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</si>
  <si>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</si>
  <si>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</si>
  <si>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</si>
  <si>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</si>
  <si>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</si>
  <si>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</si>
  <si>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</si>
  <si>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</si>
  <si>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</si>
  <si>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</si>
  <si>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</si>
  <si>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</si>
  <si>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</si>
  <si>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</si>
  <si>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</si>
  <si>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</si>
  <si>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</si>
  <si>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</si>
  <si>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</si>
  <si>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</si>
  <si>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</si>
  <si>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</si>
  <si>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</si>
  <si>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</si>
  <si>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</si>
  <si>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</si>
  <si>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</si>
  <si>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</si>
  <si>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</si>
  <si>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</si>
  <si>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</si>
  <si>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</si>
  <si>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</si>
  <si>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</si>
  <si>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</si>
  <si>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</si>
  <si>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</si>
  <si>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</si>
  <si>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</si>
  <si>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</si>
  <si>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</si>
  <si>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</si>
  <si>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</si>
  <si>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</si>
  <si>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</si>
  <si>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</si>
  <si>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</si>
  <si>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</si>
  <si>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</si>
  <si>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</si>
  <si>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</si>
  <si>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</si>
  <si>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</si>
  <si>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</si>
  <si>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</si>
  <si>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</si>
  <si>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</si>
  <si>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</si>
  <si>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</si>
  <si>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</si>
  <si>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</si>
  <si>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</si>
  <si>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</si>
  <si>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</si>
  <si>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</si>
  <si>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</si>
  <si>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</si>
  <si>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</si>
  <si>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</si>
  <si>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</si>
  <si>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</si>
  <si>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</si>
  <si>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</si>
  <si>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</si>
  <si>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</si>
  <si>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</si>
  <si>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</si>
  <si>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</si>
  <si>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</si>
  <si>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</si>
  <si>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</si>
  <si>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</si>
  <si>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</si>
  <si>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</si>
  <si>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</si>
  <si>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</si>
  <si>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</si>
  <si>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</si>
  <si>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</si>
  <si>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</si>
  <si>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</si>
  <si>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</si>
  <si>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</si>
  <si>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</si>
  <si>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</si>
  <si>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</si>
  <si>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</si>
  <si>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</si>
  <si>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</si>
  <si>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</si>
  <si>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</si>
  <si>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</si>
  <si>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</si>
  <si>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</si>
  <si>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</si>
  <si>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</si>
  <si>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</si>
  <si>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</si>
  <si>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</si>
  <si>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</si>
  <si>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</si>
  <si>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</si>
  <si>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</si>
  <si>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</si>
  <si>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</si>
  <si>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</si>
  <si>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</si>
  <si>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</si>
  <si>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</si>
  <si>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</si>
  <si>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</si>
  <si>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</si>
  <si>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</si>
  <si>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</si>
  <si>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</si>
  <si>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</si>
  <si>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</si>
  <si>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</si>
  <si>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</si>
  <si>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</si>
  <si>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</si>
  <si>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</si>
  <si>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</si>
  <si>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</si>
  <si>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</si>
  <si>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</si>
  <si>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</si>
  <si>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</si>
  <si>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</si>
  <si>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</si>
  <si>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</si>
  <si>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</si>
  <si>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</si>
  <si>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</si>
  <si>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</si>
  <si>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</si>
  <si>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</si>
  <si>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</si>
  <si>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</si>
  <si>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</si>
  <si>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</si>
  <si>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</si>
  <si>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</si>
  <si>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</si>
  <si>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</si>
  <si>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</si>
  <si>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</si>
  <si>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</si>
  <si>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</si>
  <si>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</si>
  <si>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</si>
  <si>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</si>
  <si>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</si>
  <si>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</si>
  <si>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</si>
  <si>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</si>
  <si>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</si>
  <si>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</si>
  <si>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</si>
  <si>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</si>
  <si>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</si>
  <si>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</si>
  <si>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</si>
  <si>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</si>
  <si>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</si>
  <si>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</si>
  <si>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</si>
  <si>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</si>
  <si>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</si>
  <si>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</si>
  <si>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</si>
  <si>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</si>
  <si>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</si>
  <si>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</si>
  <si>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</si>
  <si>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</si>
  <si>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</si>
  <si>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</si>
  <si>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</si>
  <si>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</si>
  <si>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</si>
  <si>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</si>
  <si>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</si>
  <si>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</si>
  <si>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</si>
  <si>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</si>
  <si>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</si>
  <si>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</si>
  <si>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</si>
  <si>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</si>
  <si>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</si>
  <si>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</si>
  <si>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</si>
  <si>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</si>
  <si>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</si>
  <si>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</si>
  <si>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</si>
  <si>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</si>
  <si>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</si>
  <si>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</si>
  <si>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</si>
  <si>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</si>
  <si>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</si>
  <si>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</si>
  <si>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</si>
  <si>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</si>
  <si>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</si>
  <si>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</si>
  <si>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</si>
  <si>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</si>
  <si>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</si>
  <si>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</si>
  <si>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</si>
  <si>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</si>
  <si>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</si>
  <si>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</si>
  <si>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</si>
  <si>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</si>
  <si>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</si>
  <si>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</si>
  <si>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</si>
  <si>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</si>
  <si>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</si>
  <si>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</si>
  <si>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</si>
  <si>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</si>
  <si>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</si>
  <si>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</si>
  <si>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</si>
  <si>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</si>
  <si>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</si>
  <si>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</si>
  <si>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</si>
  <si>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</si>
  <si>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</si>
  <si>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</si>
  <si>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</si>
  <si>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</si>
  <si>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</si>
  <si>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</si>
  <si>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</si>
  <si>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</si>
  <si>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</si>
  <si>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</si>
  <si>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</si>
  <si>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</si>
  <si>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</si>
  <si>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</si>
  <si>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</si>
  <si>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</si>
  <si>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</si>
  <si>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</si>
  <si>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</si>
  <si>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</si>
  <si>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</si>
  <si>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</si>
  <si>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</si>
  <si>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</si>
  <si>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</si>
  <si>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</si>
  <si>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</si>
  <si>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</si>
  <si>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</si>
  <si>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</si>
  <si>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</si>
  <si>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</si>
  <si>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</si>
  <si>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</si>
  <si>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</si>
  <si>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</si>
  <si>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</si>
  <si>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</si>
  <si>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</si>
  <si>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</si>
  <si>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</si>
  <si>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</si>
  <si>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</si>
  <si>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</si>
  <si>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</si>
  <si>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</si>
  <si>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</si>
  <si>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</si>
  <si>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</si>
  <si>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</si>
  <si>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</si>
  <si>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</si>
  <si>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</si>
  <si>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</si>
  <si>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</si>
  <si>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</si>
  <si>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</si>
  <si>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</si>
  <si>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</si>
  <si>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</si>
  <si>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</si>
  <si>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</si>
  <si>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</si>
  <si>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</si>
  <si>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</si>
  <si>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</si>
  <si>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</si>
  <si>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</si>
  <si>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</si>
  <si>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</si>
  <si>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</si>
  <si>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</si>
  <si>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</si>
  <si>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</si>
  <si>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</si>
  <si>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</si>
  <si>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</si>
  <si>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</si>
  <si>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</si>
  <si>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</si>
  <si>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</si>
  <si>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</si>
  <si>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</si>
  <si>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</si>
  <si>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</si>
  <si>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</si>
  <si>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</si>
  <si>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</si>
  <si>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</si>
  <si>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</si>
  <si>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</si>
  <si>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</si>
  <si>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</si>
  <si>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</si>
  <si>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</si>
  <si>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</si>
  <si>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</si>
  <si>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</si>
  <si>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</si>
  <si>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</si>
  <si>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</si>
  <si>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</si>
  <si>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</si>
  <si>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</si>
  <si>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</si>
  <si>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</si>
  <si>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</si>
  <si>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</si>
  <si>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</si>
  <si>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</si>
  <si>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</si>
  <si>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</si>
  <si>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</si>
  <si>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</si>
  <si>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</si>
  <si>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</si>
  <si>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</si>
  <si>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</si>
  <si>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</si>
  <si>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</si>
  <si>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</si>
  <si>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</si>
  <si>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</si>
  <si>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</si>
  <si>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</si>
  <si>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</si>
  <si>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</si>
  <si>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</si>
  <si>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</si>
  <si>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</si>
  <si>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</si>
  <si>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</si>
  <si>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</si>
  <si>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</si>
  <si>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</si>
  <si>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</si>
  <si>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</si>
  <si>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</si>
  <si>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</si>
  <si>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</si>
  <si>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</si>
  <si>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</si>
  <si>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</si>
  <si>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</si>
  <si>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</si>
  <si>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</si>
  <si>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</si>
  <si>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</si>
  <si>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</si>
  <si>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</si>
  <si>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</si>
  <si>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</si>
  <si>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</si>
  <si>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</si>
  <si>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</si>
  <si>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</si>
  <si>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</si>
  <si>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</si>
  <si>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</si>
  <si>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</si>
  <si>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</si>
  <si>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</si>
  <si>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</si>
  <si>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</si>
  <si>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</si>
  <si>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</si>
  <si>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</si>
  <si>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</si>
  <si>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</si>
  <si>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</si>
  <si>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</si>
  <si>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</si>
  <si>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</si>
  <si>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</si>
  <si>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</si>
  <si>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</si>
  <si>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</si>
  <si>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</si>
  <si>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</si>
  <si>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</si>
  <si>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</si>
  <si>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</si>
  <si>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</si>
  <si>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</si>
  <si>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</si>
  <si>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</si>
  <si>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</si>
  <si>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</si>
  <si>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</si>
  <si>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</si>
  <si>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</si>
  <si>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</si>
  <si>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</si>
  <si>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</si>
  <si>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</si>
  <si>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</si>
  <si>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</si>
  <si>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</si>
  <si>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</si>
  <si>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</si>
  <si>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</si>
  <si>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</si>
  <si>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</si>
  <si>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</si>
  <si>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</si>
  <si>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</si>
  <si>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</si>
  <si>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</si>
  <si>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</si>
  <si>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</si>
  <si>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</si>
  <si>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</si>
  <si>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</si>
  <si>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</si>
  <si>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</si>
  <si>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</si>
  <si>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</si>
  <si>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</si>
  <si>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</si>
  <si>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</si>
  <si>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</si>
  <si>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</si>
  <si>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</si>
  <si>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</si>
  <si>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</si>
  <si>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</si>
  <si>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</si>
  <si>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</si>
  <si>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</si>
  <si>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</si>
  <si>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</si>
  <si>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</si>
  <si>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</si>
  <si>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</si>
  <si>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</si>
  <si>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</si>
  <si>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</si>
  <si>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</si>
  <si>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</si>
  <si>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</si>
  <si>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</si>
  <si>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</si>
  <si>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</si>
  <si>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</si>
  <si>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</si>
  <si>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</si>
  <si>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</si>
  <si>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</si>
  <si>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</si>
  <si>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</si>
  <si>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</si>
  <si>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</si>
  <si>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</si>
  <si>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</si>
  <si>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</si>
  <si>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</si>
  <si>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</si>
  <si>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</si>
  <si>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</si>
  <si>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</si>
  <si>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</si>
  <si>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</si>
  <si>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</si>
  <si>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</si>
  <si>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</si>
  <si>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</si>
  <si>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</si>
  <si>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</si>
  <si>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</si>
  <si>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</si>
  <si>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</si>
  <si>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</si>
  <si>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</si>
  <si>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</si>
  <si>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</si>
  <si>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</si>
  <si>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</si>
  <si>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</si>
  <si>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</si>
  <si>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</si>
  <si>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</si>
  <si>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</si>
  <si>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</si>
  <si>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</si>
  <si>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</si>
  <si>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</si>
  <si>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</si>
  <si>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</si>
  <si>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</si>
  <si>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</si>
  <si>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</si>
  <si>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</si>
  <si>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</si>
  <si>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</si>
  <si>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</si>
  <si>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</si>
  <si>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</si>
  <si>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</si>
  <si>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</si>
  <si>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</si>
  <si>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</si>
  <si>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</si>
  <si>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</si>
  <si>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</si>
  <si>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</si>
  <si>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</si>
  <si>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</si>
  <si>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</si>
  <si>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</si>
  <si>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</si>
  <si>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</si>
  <si>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</si>
  <si>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</si>
  <si>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</si>
  <si>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</si>
  <si>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</si>
  <si>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</si>
  <si>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</si>
  <si>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</si>
  <si>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</si>
  <si>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</si>
  <si>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</si>
  <si>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</si>
  <si>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</si>
  <si>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</si>
  <si>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</si>
  <si>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</si>
  <si>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</si>
  <si>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</si>
  <si>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</si>
  <si>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</si>
  <si>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</si>
  <si>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</si>
  <si>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</si>
  <si>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</si>
  <si>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</si>
  <si>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</si>
  <si>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</si>
  <si>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</si>
  <si>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</si>
  <si>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</si>
  <si>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</si>
  <si>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</si>
  <si>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</si>
  <si>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</si>
  <si>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</si>
  <si>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</si>
  <si>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</si>
  <si>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</si>
  <si>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</si>
  <si>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</si>
  <si>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</si>
  <si>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</si>
  <si>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</si>
  <si>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</si>
  <si>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</si>
  <si>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</si>
  <si>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</si>
  <si>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</si>
  <si>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</si>
  <si>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</si>
  <si>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</si>
  <si>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</si>
  <si>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</si>
  <si>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</si>
  <si>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</si>
  <si>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</si>
  <si>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</si>
  <si>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</si>
  <si>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</si>
  <si>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</si>
  <si>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</si>
  <si>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</si>
  <si>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</si>
  <si>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</si>
  <si>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</si>
  <si>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</si>
  <si>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</si>
  <si>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</si>
  <si>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</si>
  <si>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</si>
  <si>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</si>
  <si>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</si>
  <si>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</si>
  <si>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</si>
  <si>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</si>
  <si>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</si>
  <si>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</si>
  <si>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</si>
  <si>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</si>
  <si>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</si>
  <si>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</si>
  <si>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</si>
  <si>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</si>
  <si>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</si>
  <si>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</si>
  <si>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</si>
  <si>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</si>
  <si>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</si>
  <si>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</si>
  <si>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</si>
  <si>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</si>
  <si>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</si>
  <si>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</si>
  <si>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</si>
  <si>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</si>
  <si>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</si>
  <si>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</si>
  <si>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</si>
  <si>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</si>
  <si>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</si>
  <si>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</si>
  <si>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</si>
  <si>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</si>
  <si>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</si>
  <si>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</si>
  <si>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</si>
  <si>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</si>
  <si>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</si>
  <si>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</si>
  <si>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</si>
  <si>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</si>
  <si>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</si>
  <si>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</si>
  <si>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</si>
  <si>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</si>
  <si>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</si>
  <si>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</si>
  <si>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</si>
  <si>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</si>
  <si>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</si>
  <si>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</si>
  <si>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</si>
  <si>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</si>
  <si>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</si>
  <si>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</si>
  <si>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</si>
  <si>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</si>
  <si>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</si>
  <si>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</si>
  <si>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</si>
  <si>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</si>
  <si>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</si>
  <si>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</si>
  <si>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</si>
  <si>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</si>
  <si>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</si>
  <si>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</si>
  <si>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</si>
  <si>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</si>
  <si>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</si>
  <si>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</si>
  <si>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</si>
  <si>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</si>
  <si>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</si>
  <si>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</si>
  <si>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</si>
  <si>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</si>
  <si>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</si>
  <si>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</si>
  <si>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</si>
  <si>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</si>
  <si>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</si>
  <si>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</si>
  <si>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</si>
  <si>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</si>
  <si>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</si>
  <si>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</si>
  <si>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</si>
  <si>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</si>
  <si>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</si>
  <si>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</si>
  <si>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</si>
  <si>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</si>
  <si>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</si>
  <si>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</si>
  <si>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</si>
  <si>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</si>
  <si>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</si>
  <si>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</si>
  <si>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</si>
  <si>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</si>
  <si>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</si>
  <si>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</si>
  <si>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</si>
  <si>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</si>
  <si>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</si>
  <si>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</si>
  <si>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</si>
  <si>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</si>
  <si>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</si>
  <si>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</si>
  <si>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</si>
  <si>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</si>
  <si>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</si>
  <si>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</si>
  <si>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</si>
  <si>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</si>
  <si>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</si>
  <si>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</si>
  <si>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</si>
  <si>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</si>
  <si>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</si>
  <si>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</si>
  <si>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</si>
  <si>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</si>
  <si>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</si>
  <si>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</si>
  <si>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</si>
  <si>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</si>
  <si>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</si>
  <si>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</si>
  <si>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</si>
  <si>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</si>
  <si>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</si>
  <si>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</si>
  <si>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</si>
  <si>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</si>
  <si>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</si>
  <si>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</si>
  <si>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</si>
  <si>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</si>
  <si>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</si>
  <si>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</si>
  <si>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</si>
  <si>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</si>
  <si>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</si>
  <si>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</si>
  <si>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</si>
  <si>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</si>
  <si>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</si>
  <si>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</si>
  <si>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</si>
  <si>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</si>
  <si>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</si>
  <si>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</si>
  <si>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</si>
  <si>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</si>
  <si>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</si>
  <si>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</si>
  <si>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</si>
  <si>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</si>
  <si>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</si>
  <si>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</si>
  <si>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</si>
  <si>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</si>
  <si>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</si>
  <si>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</si>
  <si>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</si>
  <si>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</si>
  <si>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</si>
  <si>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</si>
  <si>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</si>
  <si>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</si>
  <si>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</si>
  <si>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</si>
  <si>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</si>
  <si>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</si>
  <si>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</si>
  <si>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</si>
  <si>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</si>
  <si>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</si>
  <si>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</si>
  <si>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</si>
  <si>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</si>
  <si>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</si>
  <si>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</si>
  <si>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</si>
  <si>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</si>
  <si>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</si>
  <si>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</si>
  <si>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</si>
  <si>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</si>
  <si>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</si>
  <si>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</si>
  <si>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</si>
  <si>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</si>
  <si>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</si>
  <si>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</si>
  <si>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</si>
  <si>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</si>
  <si>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</si>
  <si>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</si>
  <si>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</si>
  <si>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</si>
  <si>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</si>
  <si>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</si>
  <si>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</si>
  <si>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</si>
  <si>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</si>
  <si>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</si>
  <si>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</si>
  <si>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</si>
  <si>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</si>
  <si>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</si>
  <si>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</si>
  <si>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</si>
  <si>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</si>
  <si>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</si>
  <si>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</si>
  <si>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</si>
  <si>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</si>
  <si>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</si>
  <si>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</si>
  <si>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</si>
  <si>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</si>
  <si>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</si>
  <si>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</si>
  <si>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</si>
  <si>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</si>
  <si>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</si>
  <si>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</si>
  <si>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</si>
  <si>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</si>
  <si>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</si>
  <si>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</si>
  <si>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</si>
  <si>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</si>
  <si>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</si>
  <si>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</si>
  <si>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</si>
  <si>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</si>
  <si>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</si>
  <si>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</si>
  <si>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</si>
  <si>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</si>
  <si>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</si>
  <si>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</si>
  <si>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</si>
  <si>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</si>
  <si>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</si>
  <si>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</si>
  <si>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</si>
  <si>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</si>
  <si>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</si>
  <si>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</si>
  <si>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</si>
  <si>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</si>
  <si>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</si>
  <si>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</si>
  <si>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</si>
  <si>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</si>
  <si>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</si>
  <si>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</si>
  <si>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</si>
  <si>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</si>
  <si>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</si>
  <si>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</si>
  <si>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</si>
  <si>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</si>
  <si>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</si>
  <si>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</si>
  <si>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</si>
  <si>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</si>
  <si>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</si>
  <si>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</si>
  <si>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</si>
  <si>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</si>
  <si>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</si>
  <si>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</si>
  <si>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</si>
  <si>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</si>
  <si>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</si>
  <si>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</si>
  <si>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</si>
  <si>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</si>
  <si>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</si>
  <si>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</si>
  <si>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</si>
  <si>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</si>
  <si>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</si>
  <si>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</si>
  <si>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</si>
  <si>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</si>
  <si>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</si>
  <si>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</si>
  <si>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</si>
  <si>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</si>
  <si>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</si>
  <si>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</si>
  <si>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</si>
  <si>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</si>
  <si>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</si>
  <si>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</si>
  <si>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</si>
  <si>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</si>
  <si>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</si>
  <si>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</si>
  <si>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</si>
  <si>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</si>
  <si>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</si>
  <si>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</si>
  <si>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</si>
  <si>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</si>
  <si>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</si>
  <si>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</si>
  <si>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</si>
  <si>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</si>
  <si>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</si>
  <si>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</si>
  <si>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</si>
  <si>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</si>
  <si>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</si>
  <si>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</si>
  <si>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</si>
  <si>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</si>
  <si>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</si>
  <si>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</si>
  <si>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</si>
  <si>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</si>
  <si>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</si>
  <si>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</si>
  <si>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</si>
  <si>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</si>
  <si>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</si>
  <si>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</si>
  <si>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</si>
  <si>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</si>
  <si>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</si>
  <si>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</si>
  <si>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</si>
  <si>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</si>
  <si>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</si>
  <si>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</si>
  <si>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</si>
  <si>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</si>
  <si>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</si>
  <si>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</si>
  <si>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</si>
  <si>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</si>
  <si>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</si>
  <si>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</si>
  <si>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</si>
  <si>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</si>
  <si>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</si>
  <si>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</si>
  <si>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</si>
  <si>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</si>
  <si>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</si>
  <si>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</si>
  <si>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</si>
  <si>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</si>
  <si>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</si>
  <si>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</si>
  <si>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</si>
  <si>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</si>
  <si>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</si>
  <si>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</si>
  <si>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</si>
  <si>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</si>
  <si>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</si>
  <si>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</si>
  <si>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</si>
  <si>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</si>
  <si>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</si>
  <si>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</si>
  <si>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</si>
  <si>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</si>
  <si>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</si>
  <si>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</si>
  <si>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</si>
  <si>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</si>
  <si>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</si>
  <si>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</si>
  <si>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</si>
  <si>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</si>
  <si>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</si>
  <si>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</si>
  <si>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</si>
  <si>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</si>
  <si>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</si>
  <si>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</si>
  <si>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</si>
  <si>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</si>
  <si>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</si>
  <si>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</si>
  <si>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</si>
  <si>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</si>
  <si>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</si>
  <si>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</si>
  <si>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</si>
  <si>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</si>
  <si>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</si>
  <si>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</si>
  <si>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</si>
  <si>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</si>
  <si>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</si>
  <si>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</si>
  <si>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</si>
  <si>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</si>
  <si>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</si>
  <si>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</si>
  <si>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</si>
  <si>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</si>
  <si>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</si>
  <si>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</si>
  <si>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</si>
  <si>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</si>
  <si>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</si>
  <si>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</si>
  <si>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</si>
  <si>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</si>
  <si>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</si>
  <si>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</si>
  <si>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</si>
  <si>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</si>
  <si>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</si>
  <si>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</si>
  <si>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</si>
  <si>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</si>
  <si>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</si>
  <si>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</si>
  <si>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</si>
  <si>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</si>
  <si>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</si>
  <si>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</si>
  <si>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</si>
  <si>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</si>
  <si>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</si>
  <si>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</si>
  <si>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</si>
  <si>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</si>
  <si>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</si>
  <si>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</si>
  <si>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</si>
  <si>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</si>
  <si>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</si>
  <si>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</si>
  <si>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</si>
  <si>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</si>
  <si>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</si>
  <si>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</si>
  <si>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</si>
  <si>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</si>
  <si>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</si>
  <si>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</si>
  <si>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</si>
  <si>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</si>
  <si>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</si>
  <si>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</si>
  <si>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</si>
  <si>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</si>
  <si>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</si>
  <si>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</si>
  <si>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</si>
  <si>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</si>
  <si>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</si>
  <si>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</si>
  <si>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</si>
  <si>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</si>
  <si>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</si>
  <si>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</si>
  <si>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</si>
  <si>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</si>
  <si>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</si>
  <si>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</si>
  <si>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</si>
  <si>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</si>
  <si>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</si>
  <si>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</si>
  <si>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</si>
  <si>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</si>
  <si>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</si>
  <si>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</si>
  <si>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</si>
  <si>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</si>
  <si>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</si>
  <si>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</si>
  <si>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</si>
  <si>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</si>
  <si>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</si>
  <si>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</si>
  <si>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</si>
  <si>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</si>
  <si>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</si>
  <si>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</si>
  <si>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</si>
  <si>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</si>
  <si>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</si>
  <si>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</si>
  <si>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</si>
  <si>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</si>
  <si>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</si>
  <si>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</si>
  <si>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</si>
  <si>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</si>
  <si>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</si>
  <si>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</si>
  <si>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</si>
  <si>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</si>
  <si>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</si>
  <si>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</si>
  <si>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</si>
  <si>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</si>
  <si>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</si>
  <si>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</si>
  <si>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</si>
  <si>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</si>
  <si>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</si>
  <si>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</si>
  <si>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</si>
  <si>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</si>
  <si>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</si>
  <si>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</si>
  <si>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</si>
  <si>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</si>
  <si>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</si>
  <si>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</si>
  <si>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</si>
  <si>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</si>
  <si>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</si>
  <si>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</si>
  <si>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</si>
  <si>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</si>
  <si>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</si>
  <si>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</si>
  <si>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</si>
  <si>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</si>
  <si>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</si>
  <si>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</si>
  <si>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</si>
  <si>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</si>
  <si>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</si>
  <si>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</si>
  <si>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</si>
  <si>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</si>
  <si>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</si>
  <si>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</si>
  <si>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</si>
  <si>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</si>
  <si>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</si>
  <si>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</si>
  <si>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</si>
  <si>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</si>
  <si>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</si>
  <si>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</si>
  <si>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</si>
  <si>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</si>
  <si>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</si>
  <si>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</si>
  <si>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</si>
  <si>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</si>
  <si>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</si>
  <si>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</si>
  <si>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</si>
  <si>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</si>
  <si>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</si>
  <si>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</si>
  <si>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</si>
  <si>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</si>
  <si>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</si>
  <si>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</si>
  <si>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</si>
  <si>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</si>
  <si>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</si>
  <si>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</si>
  <si>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</si>
  <si>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</si>
  <si>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</si>
  <si>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</si>
  <si>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</si>
  <si>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</si>
  <si>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</si>
  <si>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</si>
  <si>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</si>
  <si>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</si>
  <si>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</si>
  <si>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</si>
  <si>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</si>
  <si>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</si>
  <si>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</si>
  <si>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</si>
  <si>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</si>
  <si>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</si>
  <si>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</si>
  <si>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</si>
  <si>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</si>
  <si>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</si>
  <si>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</si>
  <si>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</si>
  <si>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</si>
  <si>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</si>
  <si>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</si>
  <si>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</si>
  <si>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</si>
  <si>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</si>
  <si>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</si>
  <si>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</si>
  <si>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</si>
  <si>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</si>
  <si>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</si>
  <si>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</si>
  <si>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</si>
  <si>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</si>
  <si>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</si>
  <si>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</si>
  <si>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</si>
  <si>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</si>
  <si>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</si>
  <si>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</si>
  <si>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</si>
  <si>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</si>
  <si>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</si>
  <si>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</si>
  <si>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</si>
  <si>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</si>
  <si>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</si>
  <si>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</si>
  <si>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</si>
  <si>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</si>
  <si>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</si>
  <si>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</si>
  <si>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</si>
  <si>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</si>
  <si>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</si>
  <si>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</si>
  <si>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</si>
  <si>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</si>
  <si>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</si>
  <si>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</si>
  <si>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</si>
  <si>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</si>
  <si>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</si>
  <si>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</si>
  <si>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</si>
  <si>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</si>
  <si>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</si>
  <si>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</si>
  <si>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</si>
  <si>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</si>
  <si>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</si>
  <si>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</si>
  <si>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</si>
  <si>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</si>
  <si>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</si>
  <si>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</si>
  <si>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</si>
  <si>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</si>
  <si>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</si>
  <si>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</si>
  <si>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</si>
  <si>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</si>
  <si>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</si>
  <si>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</si>
  <si>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</si>
  <si>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</si>
  <si>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</si>
  <si>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</si>
  <si>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</si>
  <si>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</si>
  <si>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</si>
  <si>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</si>
  <si>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</si>
  <si>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</si>
  <si>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</si>
  <si>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</si>
  <si>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</si>
  <si>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</si>
  <si>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</si>
  <si>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</si>
  <si>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</si>
  <si>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</si>
  <si>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</si>
  <si>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</si>
  <si>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</si>
  <si>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</si>
  <si>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</si>
  <si>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</si>
  <si>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</si>
  <si>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</si>
  <si>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</si>
  <si>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</si>
  <si>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</si>
  <si>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</si>
  <si>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</si>
  <si>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</si>
  <si>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</si>
  <si>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</si>
  <si>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</si>
  <si>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</si>
  <si>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</si>
  <si>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</si>
  <si>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</si>
  <si>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</si>
  <si>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</si>
  <si>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</si>
  <si>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</si>
  <si>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</si>
  <si>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</si>
  <si>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</si>
  <si>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</si>
  <si>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</si>
  <si>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</si>
  <si>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</si>
  <si>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</si>
  <si>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</si>
  <si>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</si>
  <si>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</si>
  <si>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</si>
  <si>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</si>
  <si>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</si>
  <si>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</si>
  <si>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</si>
  <si>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</si>
  <si>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</si>
  <si>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</si>
  <si>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</si>
  <si>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</si>
  <si>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</si>
  <si>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</si>
  <si>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</si>
  <si>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</si>
  <si>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</si>
  <si>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</si>
  <si>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</si>
  <si>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</si>
  <si>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</si>
  <si>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</si>
  <si>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</si>
  <si>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</si>
  <si>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</si>
  <si>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</si>
  <si>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</si>
  <si>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</si>
  <si>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</si>
  <si>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</si>
  <si>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</si>
  <si>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</si>
  <si>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</si>
  <si>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</si>
  <si>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</si>
  <si>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</si>
  <si>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</si>
  <si>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</si>
  <si>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</si>
  <si>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</si>
  <si>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</si>
  <si>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</si>
  <si>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</si>
  <si>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</si>
  <si>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</si>
  <si>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</si>
  <si>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</si>
  <si>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</si>
  <si>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</si>
  <si>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</si>
  <si>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</si>
  <si>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</si>
  <si>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</si>
  <si>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</si>
  <si>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</si>
  <si>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</si>
  <si>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</si>
  <si>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</si>
  <si>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</si>
  <si>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</si>
  <si>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</si>
  <si>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</si>
  <si>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</si>
  <si>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</si>
  <si>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</si>
  <si>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</si>
  <si>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</si>
  <si>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</si>
  <si>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</si>
  <si>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</si>
  <si>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</si>
  <si>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</si>
  <si>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</si>
  <si>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</si>
  <si>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</si>
  <si>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</si>
  <si>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</si>
  <si>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</si>
  <si>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</si>
  <si>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</si>
  <si>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</si>
  <si>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</si>
  <si>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</si>
  <si>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</si>
  <si>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</si>
  <si>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</si>
  <si>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</si>
  <si>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</si>
  <si>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</si>
  <si>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</si>
  <si>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</si>
  <si>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</si>
  <si>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</si>
  <si>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</si>
  <si>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</si>
  <si>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</si>
  <si>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</si>
  <si>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</si>
  <si>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</si>
  <si>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</si>
  <si>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</si>
  <si>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</si>
  <si>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</si>
  <si>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</si>
  <si>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</si>
  <si>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</si>
  <si>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</si>
  <si>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</si>
  <si>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</si>
  <si>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</si>
  <si>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</si>
  <si>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</si>
  <si>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</si>
  <si>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</si>
  <si>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</si>
  <si>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</si>
  <si>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</si>
  <si>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</si>
  <si>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</si>
  <si>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</si>
  <si>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</si>
  <si>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</si>
  <si>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</si>
  <si>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</si>
  <si>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</si>
  <si>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</si>
  <si>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</si>
  <si>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</si>
  <si>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</si>
  <si>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</si>
  <si>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</si>
  <si>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</si>
  <si>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</si>
  <si>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</si>
  <si>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</si>
  <si>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</si>
  <si>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</si>
  <si>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</si>
  <si>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</si>
  <si>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</si>
  <si>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</si>
  <si>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</si>
  <si>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</si>
  <si>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</si>
  <si>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</si>
  <si>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</si>
  <si>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</si>
  <si>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</si>
  <si>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</si>
  <si>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</si>
  <si>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</si>
  <si>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</si>
  <si>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</si>
  <si>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</si>
  <si>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</si>
  <si>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</si>
  <si>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</si>
  <si>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</si>
  <si>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</si>
  <si>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</si>
  <si>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</si>
  <si>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</si>
  <si>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</si>
  <si>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</si>
  <si>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</si>
  <si>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</si>
  <si>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</si>
  <si>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</si>
  <si>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</si>
  <si>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</si>
  <si>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</si>
  <si>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</si>
  <si>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</si>
  <si>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</si>
  <si>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</si>
  <si>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</si>
  <si>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</si>
  <si>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</si>
  <si>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</si>
  <si>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</si>
  <si>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</si>
  <si>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</si>
  <si>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</si>
  <si>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</si>
  <si>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</si>
  <si>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</si>
  <si>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</si>
  <si>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</si>
  <si>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</si>
  <si>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</si>
  <si>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</si>
  <si>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</si>
  <si>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</si>
  <si>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</si>
  <si>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</si>
  <si>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</si>
  <si>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</si>
  <si>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</si>
  <si>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</si>
  <si>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</si>
  <si>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</si>
  <si>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</si>
  <si>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</si>
  <si>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</si>
  <si>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</si>
  <si>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</si>
  <si>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</si>
  <si>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</si>
  <si>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</si>
  <si>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</si>
  <si>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</si>
  <si>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</si>
  <si>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</si>
  <si>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</si>
  <si>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</si>
  <si>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</si>
  <si>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</si>
  <si>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</si>
  <si>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</si>
  <si>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</si>
  <si>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</si>
  <si>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</si>
  <si>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</si>
  <si>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</si>
  <si>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</si>
  <si>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</si>
  <si>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</si>
  <si>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</si>
  <si>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</si>
  <si>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</si>
  <si>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</si>
  <si>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</si>
  <si>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</si>
  <si>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</si>
  <si>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</si>
  <si>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</si>
  <si>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</si>
  <si>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</si>
  <si>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</si>
  <si>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</si>
  <si>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</si>
  <si>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</si>
  <si>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</si>
  <si>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</si>
  <si>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</si>
  <si>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</si>
  <si>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</si>
  <si>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</si>
  <si>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</si>
  <si>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</si>
  <si>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</si>
  <si>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</si>
  <si>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</si>
  <si>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</si>
  <si>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</si>
  <si>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</si>
  <si>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</si>
  <si>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</si>
  <si>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</si>
  <si>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</si>
  <si>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</si>
  <si>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</si>
  <si>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</si>
  <si>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</si>
  <si>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</si>
  <si>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</si>
  <si>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</si>
  <si>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</si>
  <si>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</si>
  <si>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</si>
  <si>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</si>
  <si>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</si>
  <si>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</si>
  <si>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</si>
  <si>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</si>
  <si>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</si>
  <si>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</si>
  <si>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</si>
  <si>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</si>
  <si>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</si>
  <si>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</si>
  <si>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</si>
  <si>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</si>
  <si>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</si>
  <si>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</si>
  <si>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</si>
  <si>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</si>
  <si>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</si>
  <si>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</si>
  <si>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</si>
  <si>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</si>
  <si>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</si>
  <si>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</si>
  <si>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</si>
  <si>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</si>
  <si>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</si>
  <si>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</si>
  <si>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</si>
  <si>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</si>
  <si>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</si>
  <si>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</si>
  <si>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</si>
  <si>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</si>
  <si>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</si>
  <si>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</si>
  <si>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</si>
  <si>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</si>
  <si>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</si>
  <si>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</si>
  <si>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</si>
  <si>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</si>
  <si>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</si>
  <si>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</si>
  <si>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</si>
  <si>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</si>
  <si>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</si>
  <si>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</si>
  <si>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</si>
  <si>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</si>
  <si>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</si>
  <si>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</si>
  <si>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</si>
  <si>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</si>
  <si>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</si>
  <si>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</si>
  <si>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</si>
  <si>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</si>
  <si>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</si>
  <si>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</si>
  <si>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</si>
  <si>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</si>
  <si>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</si>
  <si>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</si>
  <si>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</si>
  <si>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</si>
  <si>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</si>
  <si>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</si>
  <si>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</si>
  <si>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</si>
  <si>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</si>
  <si>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</si>
  <si>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</si>
  <si>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</si>
  <si>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</si>
  <si>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</si>
  <si>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</si>
  <si>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</si>
  <si>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</si>
  <si>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</si>
  <si>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</si>
  <si>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</si>
  <si>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</si>
  <si>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</si>
  <si>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</si>
  <si>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</si>
  <si>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</si>
  <si>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</si>
  <si>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</si>
  <si>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</si>
  <si>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</si>
  <si>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</si>
  <si>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</si>
  <si>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</si>
  <si>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</si>
  <si>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</si>
  <si>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</si>
  <si>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</si>
  <si>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</si>
  <si>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</si>
  <si>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</si>
  <si>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</si>
  <si>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</si>
  <si>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</si>
  <si>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</si>
  <si>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</si>
  <si>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</si>
  <si>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</si>
  <si>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</si>
  <si>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</si>
  <si>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</si>
  <si>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</si>
  <si>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</si>
  <si>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</si>
  <si>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</si>
  <si>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</si>
  <si>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</si>
  <si>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</si>
  <si>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</si>
  <si>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</si>
  <si>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</si>
  <si>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</si>
  <si>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</si>
  <si>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</si>
  <si>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</si>
  <si>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</si>
  <si>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</si>
  <si>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</si>
  <si>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</si>
  <si>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</si>
  <si>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</si>
  <si>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</si>
  <si>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</si>
  <si>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</si>
  <si>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</si>
  <si>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</si>
  <si>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</si>
  <si>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</si>
  <si>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</si>
  <si>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</si>
  <si>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</si>
  <si>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</si>
  <si>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</si>
  <si>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</si>
  <si>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</si>
  <si>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</si>
  <si>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</si>
  <si>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</si>
  <si>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</si>
  <si>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</si>
  <si>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</si>
  <si>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</si>
  <si>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</si>
  <si>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</si>
  <si>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</si>
  <si>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</si>
  <si>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</si>
  <si>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</si>
  <si>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</si>
  <si>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</si>
  <si>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</si>
  <si>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</si>
  <si>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</si>
  <si>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</si>
  <si>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</si>
  <si>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</si>
  <si>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</si>
  <si>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</si>
  <si>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</si>
  <si>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</si>
  <si>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</si>
  <si>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</si>
  <si>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</si>
  <si>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</si>
  <si>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</si>
  <si>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</si>
  <si>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</si>
  <si>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</si>
  <si>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</si>
  <si>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</si>
  <si>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</si>
  <si>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</si>
  <si>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</si>
  <si>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</si>
  <si>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</si>
  <si>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</si>
  <si>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</si>
  <si>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</si>
  <si>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</si>
  <si>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</si>
  <si>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</si>
  <si>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</si>
  <si>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</si>
  <si>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</si>
  <si>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</si>
  <si>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</si>
  <si>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</si>
  <si>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</si>
  <si>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</si>
  <si>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</si>
  <si>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</si>
  <si>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</si>
  <si>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</si>
  <si>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</si>
  <si>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</si>
  <si>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</si>
  <si>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</si>
  <si>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</si>
  <si>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</si>
  <si>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</si>
  <si>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</si>
  <si>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</si>
  <si>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</si>
  <si>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</si>
  <si>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</si>
  <si>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</si>
  <si>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</si>
  <si>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</si>
  <si>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</si>
  <si>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</si>
  <si>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</si>
  <si>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</si>
  <si>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</si>
  <si>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</si>
  <si>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</si>
  <si>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</si>
  <si>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</si>
  <si>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</si>
  <si>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</si>
  <si>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</si>
  <si>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</si>
  <si>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</si>
  <si>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</si>
  <si>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</si>
  <si>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</si>
  <si>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</si>
  <si>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</si>
  <si>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</si>
  <si>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</si>
  <si>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</si>
  <si>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</si>
  <si>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</si>
  <si>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</si>
  <si>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</si>
  <si>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</si>
  <si>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</si>
  <si>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</si>
  <si>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</si>
  <si>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</si>
  <si>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</si>
  <si>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</si>
  <si>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</si>
  <si>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</si>
  <si>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</si>
  <si>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</si>
  <si>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</si>
  <si>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</si>
  <si>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</si>
  <si>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</si>
  <si>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</si>
  <si>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</si>
  <si>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</si>
  <si>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</si>
  <si>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</si>
  <si>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</si>
  <si>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</si>
  <si>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</si>
  <si>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</si>
  <si>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</si>
  <si>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</si>
  <si>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</si>
  <si>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</si>
  <si>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</si>
  <si>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</si>
  <si>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</si>
  <si>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</si>
  <si>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</si>
  <si>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</si>
  <si>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</si>
  <si>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</si>
  <si>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</si>
  <si>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</si>
  <si>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</si>
  <si>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</si>
  <si>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</si>
  <si>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</si>
  <si>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</si>
  <si>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</si>
  <si>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</si>
  <si>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</si>
  <si>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</si>
  <si>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</si>
  <si>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</si>
  <si>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</si>
  <si>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</si>
  <si>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</si>
  <si>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</si>
  <si>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</si>
  <si>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</si>
  <si>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</si>
  <si>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</si>
  <si>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</si>
  <si>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</si>
  <si>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</si>
  <si>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</si>
  <si>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</si>
  <si>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</si>
  <si>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</si>
  <si>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</si>
  <si>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</si>
  <si>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</si>
  <si>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</si>
  <si>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</si>
  <si>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</si>
  <si>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</si>
  <si>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</si>
  <si>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</si>
  <si>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</si>
  <si>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</si>
  <si>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</si>
  <si>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</si>
  <si>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</si>
  <si>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</si>
  <si>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</si>
  <si>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</si>
  <si>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</si>
  <si>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</si>
  <si>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</si>
  <si>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</si>
  <si>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</si>
  <si>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</si>
  <si>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</si>
  <si>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</si>
  <si>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</si>
  <si>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</si>
  <si>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</si>
  <si>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</si>
  <si>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</si>
  <si>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</si>
  <si>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</si>
  <si>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</si>
  <si>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</si>
  <si>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</si>
  <si>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</si>
  <si>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</si>
  <si>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</si>
  <si>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</si>
  <si>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</si>
  <si>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</si>
  <si>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</si>
  <si>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</si>
  <si>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</si>
  <si>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</si>
  <si>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</si>
  <si>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</si>
  <si>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</si>
  <si>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</si>
  <si>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</si>
  <si>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</si>
  <si>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</si>
  <si>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</si>
  <si>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</si>
  <si>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</si>
  <si>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</si>
  <si>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</si>
  <si>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</si>
  <si>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</si>
  <si>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</si>
  <si>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</si>
  <si>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</si>
  <si>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</si>
  <si>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</si>
  <si>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</si>
  <si>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</si>
  <si>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</si>
  <si>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</si>
  <si>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</si>
  <si>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</si>
  <si>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</si>
  <si>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</si>
  <si>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</si>
  <si>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</si>
  <si>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</si>
  <si>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</si>
  <si>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</si>
  <si>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</si>
  <si>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</si>
  <si>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</si>
  <si>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</si>
  <si>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</si>
  <si>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</si>
  <si>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</si>
  <si>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</si>
  <si>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</si>
  <si>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</si>
  <si>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</si>
  <si>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</si>
  <si>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</si>
  <si>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</si>
  <si>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</si>
  <si>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</si>
  <si>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</si>
  <si>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</si>
  <si>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</si>
  <si>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</si>
  <si>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</si>
  <si>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</si>
  <si>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</si>
  <si>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</si>
  <si>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</si>
  <si>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</si>
  <si>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</si>
  <si>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</si>
  <si>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</si>
  <si>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</si>
  <si>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</si>
  <si>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</si>
  <si>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</si>
  <si>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</si>
  <si>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</si>
  <si>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</si>
  <si>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</si>
  <si>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</si>
  <si>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</si>
  <si>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</si>
  <si>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</si>
  <si>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</si>
  <si>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</si>
  <si>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</si>
  <si>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</si>
  <si>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</si>
  <si>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</si>
  <si>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</si>
  <si>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</si>
  <si>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</si>
  <si>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</si>
  <si>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</si>
  <si>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</si>
  <si>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</si>
  <si>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</si>
  <si>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</si>
  <si>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</si>
  <si>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</si>
  <si>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</si>
  <si>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</si>
  <si>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</si>
  <si>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</si>
  <si>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</si>
  <si>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</si>
  <si>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</si>
  <si>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</si>
  <si>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</si>
  <si>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</si>
  <si>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</si>
  <si>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</si>
  <si>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</si>
  <si>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</si>
  <si>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</si>
  <si>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</si>
  <si>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</si>
  <si>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</si>
  <si>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</si>
  <si>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</si>
  <si>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</si>
  <si>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</si>
  <si>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</si>
  <si>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</si>
  <si>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</si>
  <si>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</si>
  <si>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</si>
  <si>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</si>
  <si>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</si>
  <si>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</si>
  <si>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</si>
  <si>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</si>
  <si>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</si>
  <si>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</si>
  <si>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</si>
  <si>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</si>
  <si>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</si>
  <si>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</si>
  <si>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</si>
  <si>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</si>
  <si>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</si>
  <si>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</si>
  <si>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</si>
  <si>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</si>
  <si>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</si>
  <si>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</si>
  <si>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</si>
  <si>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</si>
  <si>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</si>
  <si>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</si>
  <si>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</si>
  <si>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</si>
  <si>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</si>
  <si>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</si>
  <si>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</si>
  <si>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</si>
  <si>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</si>
  <si>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</si>
  <si>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</si>
  <si>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</si>
  <si>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</si>
  <si>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</si>
  <si>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</si>
  <si>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</si>
  <si>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</si>
  <si>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</si>
  <si>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</si>
  <si>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</si>
  <si>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</si>
  <si>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</si>
  <si>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</si>
  <si>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</si>
  <si>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</si>
  <si>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</si>
  <si>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</si>
  <si>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</si>
  <si>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</si>
  <si>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</si>
  <si>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</si>
  <si>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</si>
  <si>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</si>
  <si>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</si>
  <si>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</si>
  <si>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</si>
  <si>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</si>
  <si>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</si>
  <si>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</si>
  <si>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</si>
  <si>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</si>
  <si>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</si>
  <si>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</si>
  <si>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</si>
  <si>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</si>
  <si>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</si>
  <si>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</si>
  <si>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</si>
  <si>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</si>
  <si>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</si>
  <si>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</si>
  <si>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</si>
  <si>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</si>
  <si>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</si>
  <si>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</si>
  <si>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</si>
  <si>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</si>
  <si>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</si>
  <si>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</si>
  <si>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</si>
  <si>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</si>
  <si>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</si>
  <si>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</si>
  <si>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</si>
  <si>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</si>
  <si>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</si>
  <si>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</si>
  <si>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</si>
  <si>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</si>
  <si>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</si>
  <si>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</si>
  <si>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</si>
  <si>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</si>
  <si>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</si>
  <si>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</si>
  <si>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</si>
  <si>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</si>
  <si>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</si>
  <si>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</si>
  <si>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</si>
  <si>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</si>
  <si>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</si>
  <si>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</si>
  <si>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</si>
  <si>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</si>
  <si>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</si>
  <si>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</si>
  <si>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</si>
  <si>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</si>
  <si>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</si>
  <si>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</si>
  <si>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</si>
  <si>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</si>
  <si>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</si>
  <si>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</si>
  <si>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</si>
  <si>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</si>
  <si>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</si>
  <si>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</si>
  <si>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</si>
  <si>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</si>
  <si>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</si>
  <si>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</si>
  <si>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</si>
  <si>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</si>
  <si>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</si>
  <si>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</si>
  <si>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</si>
  <si>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</si>
  <si>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</si>
  <si>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</si>
  <si>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</si>
  <si>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</si>
  <si>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</si>
  <si>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</si>
  <si>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</si>
  <si>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</si>
  <si>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</si>
  <si>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</si>
  <si>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</si>
  <si>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</si>
  <si>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</si>
  <si>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</si>
  <si>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</si>
  <si>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</si>
  <si>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</si>
  <si>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</si>
  <si>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</si>
  <si>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</si>
  <si>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</si>
  <si>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</si>
  <si>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</si>
  <si>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</si>
  <si>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</si>
  <si>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</si>
  <si>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</si>
  <si>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</si>
  <si>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</si>
  <si>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</si>
  <si>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</si>
  <si>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</si>
  <si>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</si>
  <si>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</si>
  <si>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</si>
  <si>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</si>
  <si>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</si>
  <si>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</si>
  <si>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</si>
  <si>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</si>
  <si>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</si>
  <si>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</si>
  <si>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</si>
  <si>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</si>
  <si>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</si>
  <si>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</si>
  <si>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</si>
  <si>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</si>
  <si>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</si>
  <si>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</si>
  <si>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</si>
  <si>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</si>
  <si>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</si>
  <si>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</si>
  <si>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</si>
  <si>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</si>
  <si>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</si>
  <si>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</si>
  <si>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</si>
  <si>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</si>
  <si>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</si>
  <si>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</si>
  <si>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</si>
  <si>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</si>
  <si>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</si>
  <si>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</si>
  <si>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</si>
  <si>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</si>
  <si>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</si>
  <si>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</si>
  <si>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</si>
  <si>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</si>
  <si>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</si>
  <si>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</si>
  <si>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</si>
  <si>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</si>
  <si>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</si>
  <si>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</si>
  <si>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</si>
  <si>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</si>
  <si>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</si>
  <si>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</si>
  <si>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</si>
  <si>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</si>
  <si>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</si>
  <si>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</si>
  <si>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</si>
  <si>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</si>
  <si>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</si>
  <si>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</si>
  <si>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</si>
  <si>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</si>
  <si>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</si>
  <si>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</si>
  <si>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</si>
  <si>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</si>
  <si>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</si>
  <si>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</si>
  <si>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</si>
  <si>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</si>
  <si>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</si>
  <si>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</si>
  <si>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</si>
  <si>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</si>
  <si>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</si>
  <si>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</si>
  <si>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</si>
  <si>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</si>
  <si>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</si>
  <si>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</si>
  <si>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</si>
  <si>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</si>
  <si>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</si>
  <si>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</si>
  <si>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</si>
  <si>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</si>
  <si>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</si>
  <si>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</si>
  <si>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</si>
  <si>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</si>
  <si>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</si>
  <si>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</si>
  <si>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</si>
  <si>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</si>
  <si>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</si>
  <si>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</si>
  <si>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</si>
  <si>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</si>
  <si>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</si>
  <si>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</si>
  <si>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</si>
  <si>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</si>
  <si>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</si>
  <si>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</si>
  <si>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</si>
  <si>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</si>
  <si>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</si>
  <si>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</si>
  <si>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</si>
  <si>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</si>
  <si>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</si>
  <si>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</si>
  <si>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</si>
  <si>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</si>
  <si>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</si>
  <si>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</si>
  <si>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</si>
  <si>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</si>
  <si>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</si>
  <si>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</si>
  <si>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</si>
  <si>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</si>
  <si>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</si>
  <si>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</si>
  <si>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</si>
  <si>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</si>
  <si>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</si>
  <si>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</si>
  <si>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</si>
  <si>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</si>
  <si>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</si>
  <si>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</si>
  <si>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</si>
  <si>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</si>
  <si>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</si>
  <si>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</si>
  <si>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</si>
  <si>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</si>
  <si>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</si>
  <si>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</si>
  <si>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</si>
  <si>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</si>
  <si>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</si>
  <si>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</si>
  <si>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</si>
  <si>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</si>
  <si>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</si>
  <si>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</si>
  <si>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</si>
  <si>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</si>
  <si>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</si>
  <si>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</si>
  <si>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</si>
  <si>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</si>
  <si>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</si>
  <si>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</si>
  <si>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</si>
  <si>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</si>
  <si>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</si>
  <si>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</si>
  <si>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</si>
  <si>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</si>
  <si>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</si>
  <si>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</si>
  <si>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</si>
  <si>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</si>
  <si>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</si>
  <si>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</si>
  <si>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</si>
  <si>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</si>
  <si>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</si>
  <si>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</si>
  <si>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</si>
  <si>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</si>
  <si>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</si>
  <si>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</si>
  <si>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</si>
  <si>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</si>
  <si>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</si>
  <si>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</si>
  <si>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</si>
  <si>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</si>
  <si>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</si>
  <si>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</si>
  <si>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</si>
  <si>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</si>
  <si>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</si>
  <si>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</si>
  <si>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</si>
  <si>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</si>
  <si>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</si>
  <si>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</si>
  <si>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</si>
  <si>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</si>
  <si>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</si>
  <si>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</si>
  <si>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</si>
  <si>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</si>
  <si>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</si>
  <si>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</si>
  <si>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</si>
  <si>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</si>
  <si>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</si>
  <si>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</si>
  <si>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</si>
  <si>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</si>
  <si>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</si>
  <si>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</si>
  <si>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</si>
  <si>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</si>
  <si>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</si>
  <si>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</si>
  <si>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</si>
  <si>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</si>
  <si>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</si>
  <si>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</si>
  <si>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</si>
  <si>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</si>
  <si>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</si>
  <si>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</si>
  <si>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</si>
  <si>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</si>
  <si>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</si>
  <si>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</si>
  <si>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</si>
  <si>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</si>
  <si>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</si>
  <si>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</si>
  <si>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</si>
  <si>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</si>
  <si>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</si>
  <si>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</si>
  <si>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</si>
  <si>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</si>
  <si>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</si>
  <si>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</si>
  <si>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</si>
  <si>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</si>
  <si>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</si>
  <si>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</si>
  <si>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</si>
  <si>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</si>
  <si>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</si>
  <si>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</si>
  <si>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</si>
  <si>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</si>
  <si>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</si>
  <si>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</si>
  <si>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</si>
  <si>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</si>
  <si>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</si>
  <si>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</si>
  <si>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</si>
  <si>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</si>
  <si>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</si>
  <si>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</si>
  <si>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</si>
  <si>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</si>
  <si>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</si>
  <si>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</si>
  <si>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</si>
  <si>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</si>
  <si>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</si>
  <si>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</si>
  <si>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</si>
  <si>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</si>
  <si>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</si>
  <si>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</si>
  <si>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</si>
  <si>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</si>
  <si>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</si>
  <si>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</si>
  <si>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</si>
  <si>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</si>
  <si>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</si>
  <si>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</si>
  <si>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</si>
  <si>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</si>
  <si>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</si>
  <si>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</si>
  <si>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</si>
  <si>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</si>
  <si>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</si>
  <si>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</si>
  <si>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</si>
  <si>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</si>
  <si>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</si>
  <si>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</si>
  <si>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</si>
  <si>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</si>
  <si>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</si>
  <si>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</si>
  <si>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</si>
  <si>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</si>
  <si>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</si>
  <si>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</si>
  <si>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</si>
  <si>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</si>
  <si>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</si>
  <si>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</si>
  <si>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</si>
  <si>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</si>
  <si>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</si>
  <si>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</si>
  <si>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</si>
  <si>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</si>
  <si>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</si>
  <si>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</si>
  <si>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</si>
  <si>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</si>
  <si>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</si>
  <si>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</si>
  <si>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</si>
  <si>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</si>
  <si>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</si>
  <si>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</si>
  <si>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</si>
  <si>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</si>
  <si>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</si>
  <si>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</si>
  <si>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</si>
  <si>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</si>
  <si>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</si>
  <si>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</si>
  <si>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</si>
  <si>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</si>
  <si>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</si>
  <si>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</si>
  <si>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</si>
  <si>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</si>
  <si>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</si>
  <si>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</si>
  <si>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</si>
  <si>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</si>
  <si>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</si>
  <si>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</si>
  <si>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</si>
  <si>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</si>
  <si>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</si>
  <si>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</si>
  <si>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</si>
  <si>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</si>
  <si>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</si>
  <si>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</si>
  <si>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</si>
  <si>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</si>
  <si>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</si>
  <si>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</si>
  <si>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</si>
  <si>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</si>
  <si>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</si>
  <si>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</si>
  <si>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</si>
  <si>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</si>
  <si>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</si>
  <si>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</si>
  <si>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</si>
  <si>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</si>
  <si>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</si>
  <si>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</si>
  <si>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</si>
  <si>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</si>
  <si>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</si>
  <si>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</si>
  <si>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</si>
  <si>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</si>
  <si>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</si>
  <si>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</si>
  <si>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</si>
  <si>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</si>
  <si>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</si>
  <si>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</si>
  <si>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</si>
  <si>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</si>
  <si>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</si>
  <si>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</si>
  <si>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</si>
  <si>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</si>
  <si>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</si>
  <si>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</si>
  <si>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</si>
  <si>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</si>
  <si>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</si>
  <si>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</si>
  <si>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</si>
  <si>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</si>
  <si>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</si>
  <si>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</si>
  <si>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</si>
  <si>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</si>
  <si>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</si>
  <si>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</si>
  <si>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</si>
  <si>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</si>
  <si>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</si>
  <si>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</si>
  <si>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</si>
  <si>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</si>
  <si>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</si>
  <si>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</si>
  <si>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</si>
  <si>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</si>
  <si>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</si>
  <si>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</si>
  <si>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</si>
  <si>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</si>
  <si>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</si>
  <si>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</si>
  <si>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</si>
  <si>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</si>
  <si>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</si>
  <si>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</si>
  <si>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</si>
  <si>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</si>
  <si>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</si>
  <si>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</si>
  <si>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</si>
  <si>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</si>
  <si>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</si>
  <si>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</si>
  <si>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</si>
  <si>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</si>
  <si>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</si>
  <si>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</si>
  <si>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</si>
  <si>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</si>
  <si>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</si>
  <si>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</si>
  <si>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</si>
  <si>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</si>
  <si>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</si>
  <si>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</si>
  <si>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</si>
  <si>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</si>
  <si>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</si>
  <si>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</si>
  <si>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</si>
  <si>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</si>
  <si>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</si>
  <si>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</si>
  <si>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</si>
  <si>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</si>
  <si>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</si>
  <si>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</si>
  <si>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</si>
  <si>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</si>
  <si>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</si>
  <si>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</si>
  <si>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</si>
  <si>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</si>
  <si>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</si>
  <si>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</si>
  <si>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</si>
  <si>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</si>
  <si>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</si>
  <si>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</si>
  <si>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</si>
  <si>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</si>
  <si>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</si>
  <si>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</si>
  <si>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</si>
  <si>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</si>
  <si>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</si>
  <si>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</si>
  <si>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</si>
  <si>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</si>
  <si>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</si>
  <si>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</si>
  <si>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</si>
  <si>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</si>
  <si>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</si>
  <si>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</si>
  <si>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</si>
  <si>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</si>
  <si>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</si>
  <si>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</si>
  <si>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</si>
  <si>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</si>
  <si>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</si>
  <si>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</si>
  <si>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</si>
  <si>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</si>
  <si>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</si>
  <si>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</si>
  <si>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</si>
  <si>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</si>
  <si>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</si>
  <si>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</si>
  <si>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</si>
  <si>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</si>
  <si>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</si>
  <si>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</si>
  <si>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</si>
  <si>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</si>
  <si>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</si>
  <si>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</si>
  <si>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</si>
  <si>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</si>
  <si>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</si>
  <si>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</si>
  <si>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</si>
  <si>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</si>
  <si>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</si>
  <si>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</si>
  <si>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</si>
  <si>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</si>
  <si>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</si>
  <si>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</si>
  <si>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</si>
  <si>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</si>
  <si>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</si>
  <si>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</si>
  <si>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</si>
  <si>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</si>
  <si>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</si>
  <si>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</si>
  <si>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</si>
  <si>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</si>
  <si>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</si>
  <si>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</si>
  <si>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</si>
  <si>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</si>
  <si>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</si>
  <si>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</si>
  <si>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</si>
  <si>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</si>
  <si>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</si>
  <si>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</si>
  <si>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</si>
  <si>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</si>
  <si>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</si>
  <si>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</si>
  <si>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</si>
  <si>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</si>
  <si>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</si>
  <si>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</si>
  <si>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</si>
  <si>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</si>
  <si>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</si>
  <si>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</si>
  <si>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</si>
  <si>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</si>
  <si>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</si>
  <si>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</si>
  <si>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</si>
  <si>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</si>
  <si>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</si>
  <si>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</si>
  <si>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</si>
  <si>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</si>
  <si>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</si>
  <si>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</si>
  <si>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</si>
  <si>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</si>
  <si>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</si>
  <si>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</si>
  <si>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</si>
  <si>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</si>
  <si>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</si>
  <si>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</si>
  <si>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</si>
  <si>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</si>
  <si>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</si>
  <si>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</si>
  <si>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</si>
  <si>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</si>
  <si>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</si>
  <si>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</si>
  <si>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</si>
  <si>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</si>
  <si>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</si>
  <si>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</si>
  <si>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</si>
  <si>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</si>
  <si>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</si>
  <si>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</si>
  <si>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</si>
  <si>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</si>
  <si>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</si>
  <si>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</si>
  <si>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</si>
  <si>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</si>
  <si>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</si>
  <si>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</si>
  <si>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</si>
  <si>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</si>
  <si>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</si>
  <si>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</si>
  <si>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</si>
  <si>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</si>
  <si>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</si>
  <si>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</si>
  <si>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</si>
  <si>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</si>
  <si>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</si>
  <si>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</si>
  <si>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</si>
  <si>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</si>
  <si>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</si>
  <si>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</si>
  <si>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</si>
  <si>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</si>
  <si>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</si>
  <si>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</si>
  <si>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</si>
  <si>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</si>
  <si>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</si>
  <si>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</si>
  <si>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</si>
  <si>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</si>
  <si>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</si>
  <si>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</si>
  <si>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</si>
  <si>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</si>
  <si>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</si>
  <si>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</si>
  <si>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</si>
  <si>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</si>
  <si>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</si>
  <si>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</si>
  <si>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</si>
  <si>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</si>
  <si>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</si>
  <si>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</si>
  <si>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</si>
  <si>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</si>
  <si>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</si>
  <si>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</si>
  <si>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</si>
  <si>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</si>
  <si>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</si>
  <si>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</si>
  <si>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</si>
  <si>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</si>
  <si>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</si>
  <si>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</si>
  <si>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</si>
  <si>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</si>
  <si>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</si>
  <si>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</si>
  <si>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</si>
  <si>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</si>
  <si>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</si>
  <si>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</si>
  <si>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</si>
  <si>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</si>
  <si>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</si>
  <si>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</si>
  <si>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</si>
  <si>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</si>
  <si>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</si>
  <si>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</si>
  <si>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</si>
  <si>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</si>
  <si>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</si>
  <si>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</si>
  <si>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</si>
  <si>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</si>
  <si>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</si>
  <si>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</si>
  <si>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</si>
  <si>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</si>
  <si>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</si>
  <si>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</si>
  <si>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</si>
  <si>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</si>
  <si>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</si>
  <si>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</si>
  <si>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</si>
  <si>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</si>
  <si>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</si>
  <si>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</si>
  <si>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</si>
  <si>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</si>
  <si>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</si>
  <si>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</si>
  <si>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</si>
  <si>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</si>
  <si>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</si>
  <si>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</si>
  <si>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</si>
  <si>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</si>
  <si>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</si>
  <si>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</si>
  <si>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</si>
  <si>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</si>
  <si>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</si>
  <si>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</si>
  <si>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</si>
  <si>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</si>
  <si>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</si>
  <si>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</si>
  <si>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</si>
  <si>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</si>
  <si>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</si>
  <si>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</si>
  <si>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</si>
  <si>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</si>
  <si>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</si>
  <si>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</si>
  <si>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</si>
  <si>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</si>
  <si>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</si>
  <si>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</si>
  <si>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</si>
  <si>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</si>
  <si>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</si>
  <si>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</si>
  <si>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</si>
  <si>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</si>
  <si>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</si>
  <si>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</si>
  <si>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</si>
  <si>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</si>
  <si>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</si>
  <si>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</si>
  <si>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</si>
  <si>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</si>
  <si>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</si>
  <si>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</si>
  <si>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</si>
  <si>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</si>
  <si>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</si>
  <si>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</si>
  <si>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</si>
  <si>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</si>
  <si>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</si>
  <si>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</si>
  <si>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</si>
  <si>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</si>
  <si>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</si>
  <si>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</si>
  <si>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</si>
  <si>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</si>
  <si>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</si>
  <si>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</si>
  <si>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</si>
  <si>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</si>
  <si>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</si>
  <si>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</si>
  <si>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</si>
  <si>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</si>
  <si>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</si>
  <si>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</si>
  <si>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</si>
  <si>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</si>
  <si>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</si>
  <si>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</si>
  <si>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</si>
  <si>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</si>
  <si>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</si>
  <si>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</si>
  <si>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</si>
  <si>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</si>
  <si>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</si>
  <si>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</si>
  <si>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</si>
  <si>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</si>
  <si>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</si>
  <si>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</si>
  <si>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</si>
  <si>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</si>
  <si>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</si>
  <si>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</si>
  <si>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</si>
  <si>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</si>
  <si>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</si>
  <si>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</si>
  <si>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</si>
  <si>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</si>
  <si>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</si>
  <si>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</si>
  <si>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</si>
  <si>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</si>
  <si>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</si>
  <si>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</si>
  <si>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</si>
  <si>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</si>
  <si>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</si>
  <si>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</si>
  <si>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</si>
  <si>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</si>
  <si>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</si>
  <si>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</si>
  <si>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</si>
  <si>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</si>
  <si>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</si>
  <si>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</si>
  <si>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</si>
  <si>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</si>
  <si>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</si>
  <si>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</si>
  <si>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</si>
  <si>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</si>
  <si>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</si>
  <si>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</si>
  <si>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</si>
  <si>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</si>
  <si>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</si>
  <si>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</si>
  <si>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</si>
  <si>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</si>
  <si>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</si>
  <si>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</si>
  <si>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</si>
  <si>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</si>
  <si>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</si>
  <si>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</si>
  <si>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</si>
  <si>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</si>
  <si>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</si>
  <si>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</si>
  <si>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</si>
  <si>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</si>
  <si>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</si>
  <si>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</si>
  <si>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</si>
  <si>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</si>
  <si>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</si>
  <si>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</si>
  <si>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</si>
  <si>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</si>
  <si>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</si>
  <si>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</si>
  <si>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</si>
  <si>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</si>
  <si>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</si>
  <si>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</si>
  <si>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</si>
  <si>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</si>
  <si>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</si>
  <si>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</si>
  <si>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</si>
  <si>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</si>
  <si>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</si>
  <si>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</si>
  <si>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</si>
  <si>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</si>
  <si>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</si>
  <si>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</si>
  <si>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</si>
  <si>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</si>
  <si>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</si>
  <si>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</si>
  <si>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</si>
  <si>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</si>
  <si>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</si>
  <si>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</si>
  <si>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</si>
  <si>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</si>
  <si>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</si>
  <si>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</si>
  <si>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</si>
  <si>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</si>
  <si>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</si>
  <si>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</si>
  <si>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</si>
  <si>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</si>
  <si>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</si>
  <si>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</si>
  <si>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</si>
  <si>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</si>
  <si>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</si>
  <si>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</si>
  <si>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</si>
  <si>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</si>
  <si>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</si>
  <si>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</si>
  <si>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</si>
  <si>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</si>
  <si>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</si>
  <si>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</si>
  <si>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</si>
  <si>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</si>
  <si>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</si>
  <si>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</si>
  <si>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</si>
  <si>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</si>
  <si>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</si>
  <si>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</si>
  <si>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</si>
  <si>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</si>
  <si>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</si>
  <si>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</si>
  <si>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</si>
  <si>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</si>
  <si>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</si>
  <si>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</si>
  <si>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</si>
  <si>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</si>
  <si>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</si>
  <si>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</si>
  <si>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</si>
  <si>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</si>
  <si>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</si>
  <si>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</si>
  <si>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</si>
  <si>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</si>
  <si>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</si>
  <si>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</si>
  <si>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</si>
  <si>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</si>
  <si>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</si>
  <si>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</si>
  <si>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</si>
  <si>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</si>
  <si>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</si>
  <si>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</si>
  <si>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</si>
  <si>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</si>
  <si>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</si>
  <si>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</si>
  <si>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</si>
  <si>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</si>
  <si>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</si>
  <si>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</si>
  <si>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</si>
  <si>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</si>
  <si>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</si>
  <si>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</si>
  <si>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</si>
  <si>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</si>
  <si>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</si>
  <si>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</si>
  <si>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</si>
  <si>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</si>
  <si>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</si>
  <si>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</si>
  <si>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</si>
  <si>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</si>
  <si>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</si>
  <si>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</si>
  <si>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</si>
  <si>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</si>
  <si>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</si>
  <si>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</si>
  <si>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</si>
  <si>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</si>
  <si>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</si>
  <si>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</si>
  <si>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</si>
  <si>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</si>
  <si>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</si>
  <si>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</si>
  <si>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</si>
  <si>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</si>
  <si>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</si>
  <si>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</si>
  <si>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</si>
  <si>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</si>
  <si>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</si>
  <si>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</si>
  <si>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</si>
  <si>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</si>
  <si>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</si>
  <si>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</si>
  <si>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</si>
  <si>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</si>
  <si>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</si>
  <si>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</si>
  <si>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</si>
  <si>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</si>
  <si>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</si>
  <si>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</si>
  <si>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</si>
  <si>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</si>
  <si>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</si>
  <si>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</si>
  <si>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</si>
  <si>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</si>
  <si>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</si>
  <si>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</si>
  <si>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</si>
  <si>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</si>
  <si>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</si>
  <si>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</si>
  <si>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</si>
  <si>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</si>
  <si>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</si>
  <si>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</si>
  <si>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</si>
  <si>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</si>
  <si>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</si>
  <si>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</si>
  <si>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</si>
  <si>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</si>
  <si>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</si>
  <si>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</si>
  <si>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</si>
  <si>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</si>
  <si>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</si>
  <si>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</si>
  <si>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</si>
  <si>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</si>
  <si>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</si>
  <si>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</si>
  <si>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</si>
  <si>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</si>
  <si>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</si>
  <si>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</si>
  <si>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</si>
  <si>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</si>
  <si>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</si>
  <si>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</si>
  <si>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</si>
  <si>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</si>
  <si>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</si>
  <si>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</si>
  <si>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</si>
  <si>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</si>
  <si>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</si>
  <si>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</si>
  <si>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</si>
  <si>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</si>
  <si>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</si>
  <si>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</si>
  <si>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</si>
  <si>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</si>
  <si>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</si>
  <si>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</si>
  <si>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</si>
  <si>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</si>
  <si>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</si>
  <si>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</si>
  <si>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</si>
  <si>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</si>
  <si>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</si>
  <si>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</si>
  <si>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</si>
  <si>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</si>
  <si>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</si>
  <si>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</si>
  <si>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</si>
  <si>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</si>
  <si>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</si>
  <si>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</si>
  <si>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</si>
  <si>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</si>
  <si>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</si>
  <si>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</si>
  <si>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</si>
  <si>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</si>
  <si>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</si>
  <si>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</si>
  <si>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</si>
  <si>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</si>
  <si>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</si>
  <si>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</si>
  <si>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</si>
  <si>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</si>
  <si>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</si>
  <si>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</si>
  <si>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</si>
  <si>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</si>
  <si>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</si>
  <si>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</si>
  <si>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</si>
  <si>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</si>
  <si>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</si>
  <si>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</si>
  <si>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</si>
  <si>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</si>
  <si>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</si>
  <si>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</si>
  <si>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</si>
  <si>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</si>
  <si>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</si>
  <si>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</si>
  <si>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</si>
  <si>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</si>
  <si>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</si>
  <si>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</si>
  <si>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</si>
  <si>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</si>
  <si>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</si>
  <si>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</si>
  <si>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</si>
  <si>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</si>
  <si>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</si>
  <si>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</si>
  <si>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</si>
  <si>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</si>
  <si>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</si>
  <si>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</si>
  <si>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</si>
  <si>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</si>
  <si>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</si>
  <si>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</si>
  <si>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</si>
  <si>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</si>
  <si>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</si>
  <si>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</si>
  <si>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</si>
  <si>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</si>
  <si>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</si>
  <si>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</si>
  <si>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</si>
  <si>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</si>
  <si>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</si>
  <si>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</si>
  <si>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</si>
  <si>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</si>
  <si>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</si>
  <si>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</si>
  <si>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</si>
  <si>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</si>
  <si>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</si>
  <si>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</si>
  <si>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</si>
  <si>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</si>
  <si>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</si>
  <si>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</si>
  <si>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</si>
  <si>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</si>
  <si>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</si>
  <si>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</si>
  <si>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</si>
  <si>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</si>
  <si>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</si>
  <si>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</si>
  <si>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</si>
  <si>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</si>
  <si>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</si>
  <si>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</si>
  <si>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</si>
  <si>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</si>
  <si>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</si>
  <si>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</si>
  <si>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</si>
  <si>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</si>
  <si>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</si>
  <si>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</si>
  <si>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</si>
  <si>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</si>
  <si>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</si>
  <si>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</si>
  <si>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</si>
  <si>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</si>
  <si>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</si>
  <si>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</si>
  <si>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</si>
  <si>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</si>
  <si>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</si>
  <si>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</si>
  <si>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</si>
  <si>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</si>
  <si>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</si>
  <si>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</si>
  <si>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</si>
  <si>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</si>
  <si>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</si>
  <si>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</si>
  <si>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</si>
  <si>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</si>
  <si>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</si>
  <si>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</si>
  <si>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</si>
  <si>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</si>
  <si>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</si>
  <si>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</si>
  <si>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</si>
  <si>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</si>
  <si>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</si>
  <si>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</si>
  <si>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</si>
  <si>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</si>
  <si>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</si>
  <si>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</si>
  <si>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</si>
  <si>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</si>
  <si>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</si>
  <si>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</si>
  <si>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</si>
  <si>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</si>
  <si>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</si>
  <si>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</si>
  <si>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</si>
  <si>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</si>
  <si>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</si>
  <si>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</si>
  <si>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</si>
  <si>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</si>
  <si>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</si>
  <si>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</si>
  <si>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</si>
  <si>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</si>
  <si>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</si>
  <si>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</si>
  <si>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</si>
  <si>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</si>
  <si>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</si>
  <si>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</si>
  <si>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</si>
  <si>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</si>
  <si>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</si>
  <si>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</si>
  <si>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</si>
  <si>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</si>
  <si>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</si>
  <si>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</si>
  <si>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</si>
  <si>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</si>
  <si>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</si>
  <si>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</si>
  <si>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</si>
  <si>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</si>
  <si>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</si>
  <si>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</si>
  <si>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</si>
  <si>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</si>
  <si>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</si>
  <si>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</si>
  <si>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</si>
  <si>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</si>
  <si>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</si>
  <si>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</si>
  <si>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</si>
  <si>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</si>
  <si>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</si>
  <si>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</si>
  <si>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</si>
  <si>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</si>
  <si>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</si>
  <si>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</si>
  <si>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</si>
  <si>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</si>
  <si>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</si>
  <si>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</si>
  <si>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</si>
  <si>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</si>
  <si>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</si>
  <si>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</si>
  <si>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</si>
  <si>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</si>
  <si>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</si>
  <si>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</si>
  <si>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</si>
  <si>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</si>
  <si>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</si>
  <si>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</si>
  <si>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</si>
  <si>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</si>
  <si>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</si>
  <si>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</si>
  <si>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</si>
  <si>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</si>
  <si>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</si>
  <si>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</si>
  <si>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</si>
  <si>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</si>
  <si>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</si>
  <si>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</si>
  <si>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</si>
  <si>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</si>
  <si>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</si>
  <si>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</si>
  <si>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</si>
  <si>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</si>
  <si>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</si>
  <si>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</si>
  <si>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</si>
  <si>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</si>
  <si>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</si>
  <si>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</si>
  <si>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</si>
  <si>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</si>
  <si>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</si>
  <si>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</si>
  <si>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</si>
  <si>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</si>
  <si>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</si>
  <si>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</si>
  <si>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</si>
  <si>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</si>
  <si>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</si>
  <si>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</si>
  <si>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</si>
  <si>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</si>
  <si>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</si>
  <si>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</si>
  <si>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</si>
  <si>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</si>
  <si>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</si>
  <si>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</si>
  <si>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</si>
  <si>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</si>
  <si>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</si>
  <si>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</si>
  <si>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</si>
  <si>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</si>
  <si>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</si>
  <si>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</si>
  <si>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</si>
  <si>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</si>
  <si>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</si>
  <si>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</si>
  <si>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</si>
  <si>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</si>
  <si>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</si>
  <si>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</si>
  <si>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</si>
  <si>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</si>
  <si>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</si>
  <si>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</si>
  <si>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</si>
  <si>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</si>
  <si>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</si>
  <si>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</si>
  <si>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</si>
  <si>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</si>
  <si>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</si>
  <si>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</si>
  <si>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</si>
  <si>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</si>
  <si>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</si>
  <si>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</si>
  <si>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</si>
  <si>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</si>
  <si>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</si>
  <si>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</si>
  <si>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</si>
  <si>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</si>
  <si>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</si>
  <si>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</si>
  <si>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</si>
  <si>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</si>
  <si>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</si>
  <si>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</si>
  <si>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</si>
  <si>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</si>
  <si>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</si>
  <si>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</si>
  <si>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</si>
  <si>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</si>
  <si>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</si>
  <si>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</si>
  <si>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</si>
  <si>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</si>
  <si>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</si>
  <si>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</si>
  <si>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</si>
  <si>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</si>
  <si>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</si>
  <si>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</si>
  <si>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</si>
  <si>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</si>
  <si>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</si>
  <si>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</si>
  <si>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</si>
  <si>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</si>
  <si>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</si>
  <si>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</si>
  <si>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</si>
  <si>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</si>
  <si>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</si>
  <si>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</si>
  <si>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</si>
  <si>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</si>
  <si>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</si>
  <si>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</si>
  <si>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</si>
  <si>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</si>
  <si>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</si>
  <si>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</si>
  <si>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</si>
  <si>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</si>
  <si>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</si>
  <si>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</si>
  <si>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</si>
  <si>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</si>
  <si>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</si>
  <si>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</si>
  <si>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</si>
  <si>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</si>
  <si>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</si>
  <si>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</si>
  <si>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</si>
  <si>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</si>
  <si>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</si>
  <si>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</si>
  <si>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</si>
  <si>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</si>
  <si>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</si>
  <si>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</si>
  <si>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</si>
  <si>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</si>
  <si>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</si>
  <si>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</si>
  <si>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</si>
  <si>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</si>
  <si>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</si>
  <si>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</si>
  <si>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</si>
  <si>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</si>
  <si>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</si>
  <si>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</si>
  <si>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</si>
  <si>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</si>
  <si>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</si>
  <si>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</si>
  <si>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</si>
  <si>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</si>
  <si>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</si>
  <si>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</si>
  <si>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</si>
  <si>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</si>
  <si>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</si>
  <si>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</si>
  <si>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</si>
  <si>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</si>
  <si>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</si>
  <si>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</si>
  <si>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</si>
  <si>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</si>
  <si>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</si>
  <si>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</si>
  <si>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</si>
  <si>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</si>
  <si>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</si>
  <si>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</si>
  <si>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</si>
  <si>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</si>
  <si>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</si>
  <si>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</si>
  <si>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</si>
  <si>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</si>
  <si>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</si>
  <si>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</si>
  <si>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</si>
  <si>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</si>
  <si>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</si>
  <si>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</si>
  <si>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</si>
  <si>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</si>
  <si>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</si>
  <si>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</si>
  <si>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</si>
  <si>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</si>
  <si>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</si>
  <si>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</si>
  <si>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</si>
  <si>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</si>
  <si>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</si>
  <si>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</si>
  <si>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</si>
  <si>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</si>
  <si>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</si>
  <si>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</si>
  <si>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</si>
  <si>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</si>
  <si>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</si>
  <si>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</si>
  <si>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</si>
  <si>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</si>
  <si>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</si>
  <si>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</si>
  <si>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</si>
  <si>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</si>
  <si>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</si>
  <si>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</si>
  <si>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</si>
  <si>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</si>
  <si>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</si>
  <si>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</si>
  <si>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</si>
  <si>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</si>
  <si>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</si>
  <si>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</si>
  <si>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</si>
  <si>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</si>
  <si>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</si>
  <si>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</si>
  <si>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</si>
  <si>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</si>
  <si>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</si>
  <si>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</si>
  <si>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</si>
  <si>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</si>
  <si>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</si>
  <si>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</si>
  <si>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</si>
  <si>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</si>
  <si>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</si>
  <si>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</si>
  <si>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</si>
  <si>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</si>
  <si>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</si>
  <si>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</si>
  <si>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</si>
  <si>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</si>
  <si>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</si>
  <si>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</si>
  <si>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</si>
  <si>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</si>
  <si>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</si>
  <si>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</si>
  <si>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</si>
  <si>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</si>
  <si>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</si>
  <si>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</si>
  <si>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</si>
  <si>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</si>
  <si>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</si>
  <si>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</si>
  <si>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</si>
  <si>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</si>
  <si>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</si>
  <si>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</si>
  <si>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</si>
  <si>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</si>
  <si>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</si>
  <si>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</si>
  <si>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</si>
  <si>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</si>
  <si>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</si>
  <si>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</si>
  <si>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</si>
  <si>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</si>
  <si>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</si>
  <si>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</si>
  <si>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</si>
  <si>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</si>
  <si>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</si>
  <si>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</si>
  <si>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</si>
  <si>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</si>
  <si>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</si>
  <si>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</si>
  <si>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</si>
  <si>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</si>
  <si>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</si>
  <si>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</si>
  <si>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</si>
  <si>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</si>
  <si>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</si>
  <si>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</si>
  <si>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</si>
  <si>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</si>
  <si>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</si>
  <si>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</si>
  <si>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</si>
  <si>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</si>
  <si>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</si>
  <si>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</si>
  <si>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</si>
  <si>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</si>
  <si>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</si>
  <si>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</si>
  <si>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</si>
  <si>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</si>
  <si>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</si>
  <si>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</si>
  <si>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</si>
  <si>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</si>
  <si>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</si>
  <si>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</si>
  <si>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</si>
  <si>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</si>
  <si>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</si>
  <si>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</si>
  <si>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</si>
  <si>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</si>
  <si>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</si>
  <si>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</si>
  <si>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</si>
  <si>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</si>
  <si>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</si>
  <si>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</si>
  <si>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</si>
  <si>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</si>
  <si>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</si>
  <si>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</si>
  <si>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</si>
  <si>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</si>
  <si>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</si>
  <si>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</si>
  <si>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</si>
  <si>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</si>
  <si>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</si>
  <si>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</si>
  <si>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</si>
  <si>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</si>
  <si>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</si>
  <si>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</si>
  <si>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</si>
  <si>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</si>
  <si>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</si>
  <si>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</si>
  <si>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</si>
  <si>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</si>
  <si>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</si>
  <si>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</si>
  <si>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</si>
  <si>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</si>
  <si>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</si>
  <si>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</si>
  <si>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</si>
  <si>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</si>
  <si>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</si>
  <si>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</si>
  <si>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</si>
  <si>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</si>
  <si>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</si>
  <si>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</si>
  <si>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</si>
  <si>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</si>
  <si>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</si>
  <si>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</si>
  <si>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</si>
  <si>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</si>
  <si>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</si>
  <si>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</si>
  <si>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</si>
  <si>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</si>
  <si>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</si>
  <si>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</si>
  <si>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</si>
  <si>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</si>
  <si>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</si>
  <si>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</si>
  <si>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</si>
  <si>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</si>
  <si>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</si>
  <si>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</si>
  <si>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</si>
  <si>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</si>
  <si>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</si>
  <si>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</si>
  <si>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</si>
  <si>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</si>
  <si>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</si>
  <si>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</si>
  <si>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</si>
  <si>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</si>
  <si>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</si>
  <si>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</si>
  <si>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</si>
  <si>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</si>
  <si>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</si>
  <si>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</si>
  <si>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</si>
  <si>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</si>
  <si>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</si>
  <si>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</si>
  <si>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</si>
  <si>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</si>
  <si>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</si>
  <si>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</si>
  <si>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</si>
  <si>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</si>
  <si>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</si>
  <si>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</si>
  <si>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</si>
  <si>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</si>
  <si>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</si>
  <si>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</si>
  <si>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</si>
  <si>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</si>
  <si>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</si>
  <si>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</si>
  <si>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</si>
  <si>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</si>
  <si>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</si>
  <si>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</si>
  <si>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</si>
  <si>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</si>
  <si>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</si>
  <si>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</si>
  <si>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</si>
  <si>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</si>
  <si>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</si>
  <si>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</si>
  <si>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</si>
  <si>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</si>
  <si>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</si>
  <si>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</si>
  <si>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</si>
  <si>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</si>
  <si>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</si>
  <si>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</si>
  <si>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</si>
  <si>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</si>
  <si>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</si>
  <si>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</si>
  <si>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</si>
  <si>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</si>
  <si>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</si>
  <si>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</si>
  <si>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</si>
  <si>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</si>
  <si>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</si>
  <si>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</si>
  <si>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</si>
  <si>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</si>
  <si>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</si>
  <si>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</si>
  <si>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</si>
  <si>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</si>
  <si>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</si>
  <si>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</si>
  <si>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</si>
  <si>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</si>
  <si>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</si>
  <si>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</si>
  <si>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</si>
  <si>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</si>
  <si>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</si>
  <si>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</si>
  <si>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</si>
  <si>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</si>
  <si>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</si>
  <si>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</si>
  <si>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</si>
  <si>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</si>
  <si>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</si>
  <si>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</si>
  <si>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</si>
  <si>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</si>
  <si>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</si>
  <si>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</si>
  <si>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</si>
  <si>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</si>
  <si>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</si>
  <si>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</si>
  <si>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</si>
  <si>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</si>
  <si>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</si>
  <si>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</si>
  <si>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</si>
  <si>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</si>
  <si>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</si>
  <si>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</si>
  <si>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</si>
  <si>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</si>
  <si>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</si>
  <si>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</si>
  <si>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</si>
  <si>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</si>
  <si>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</si>
  <si>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</si>
  <si>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</si>
  <si>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</si>
  <si>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</si>
  <si>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</si>
  <si>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</si>
  <si>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</si>
  <si>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</si>
  <si>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</si>
  <si>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</si>
  <si>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</si>
  <si>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</si>
  <si>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</si>
  <si>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</si>
  <si>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</si>
  <si>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</si>
  <si>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</si>
  <si>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</si>
  <si>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</si>
  <si>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</si>
  <si>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</si>
  <si>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</si>
  <si>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</si>
  <si>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</si>
  <si>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</si>
  <si>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</si>
  <si>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</si>
  <si>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</si>
  <si>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</si>
  <si>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</si>
  <si>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</si>
  <si>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</si>
  <si>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</si>
  <si>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</si>
  <si>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</si>
  <si>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</si>
  <si>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</si>
  <si>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</si>
  <si>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</si>
  <si>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</si>
  <si>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</si>
  <si>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</si>
  <si>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</si>
  <si>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</si>
  <si>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</si>
  <si>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</si>
  <si>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</si>
  <si>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</si>
  <si>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</si>
  <si>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</si>
  <si>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</si>
  <si>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</si>
  <si>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</si>
  <si>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</si>
  <si>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</si>
  <si>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</si>
  <si>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</si>
  <si>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</si>
  <si>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</si>
  <si>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</si>
  <si>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</si>
  <si>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</si>
  <si>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</si>
  <si>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</si>
  <si>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</si>
  <si>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</si>
  <si>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</si>
  <si>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</si>
  <si>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</si>
  <si>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</si>
  <si>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</si>
  <si>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</si>
  <si>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</si>
  <si>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</si>
  <si>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</si>
  <si>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</si>
  <si>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</si>
  <si>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</si>
  <si>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</si>
  <si>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</si>
  <si>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</si>
  <si>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</si>
  <si>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</si>
  <si>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</si>
  <si>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</si>
  <si>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</si>
  <si>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</si>
  <si>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</si>
  <si>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</si>
  <si>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</si>
  <si>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</si>
  <si>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</si>
  <si>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</si>
  <si>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</si>
  <si>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</si>
  <si>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</si>
  <si>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</si>
  <si>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</si>
  <si>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</si>
  <si>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</si>
  <si>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</si>
  <si>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</si>
  <si>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</si>
  <si>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</si>
  <si>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</si>
  <si>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</si>
  <si>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</si>
  <si>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</si>
  <si>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</si>
  <si>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</si>
  <si>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</si>
  <si>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</si>
  <si>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</si>
  <si>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</si>
  <si>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</si>
  <si>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</si>
  <si>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</si>
  <si>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</si>
  <si>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</si>
  <si>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</si>
  <si>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</si>
  <si>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</si>
  <si>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</si>
  <si>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</si>
  <si>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</si>
  <si>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</si>
  <si>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</si>
  <si>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</si>
  <si>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</si>
  <si>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</si>
  <si>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</si>
  <si>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</si>
  <si>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</si>
  <si>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</si>
  <si>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</si>
  <si>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</si>
  <si>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</si>
  <si>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</si>
  <si>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</si>
  <si>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</si>
  <si>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</si>
  <si>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</si>
  <si>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</si>
  <si>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</si>
  <si>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</si>
  <si>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</si>
  <si>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</si>
  <si>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</si>
  <si>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</si>
  <si>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</si>
  <si>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</si>
  <si>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</si>
  <si>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</si>
  <si>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</si>
  <si>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</si>
  <si>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</si>
  <si>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</si>
  <si>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</si>
  <si>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</si>
  <si>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</si>
  <si>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</si>
  <si>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</si>
  <si>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</si>
  <si>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</si>
  <si>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</si>
  <si>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</si>
  <si>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</si>
  <si>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</si>
  <si>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</si>
  <si>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</si>
  <si>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</si>
  <si>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</si>
  <si>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</si>
  <si>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</si>
  <si>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</si>
  <si>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</si>
  <si>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</si>
  <si>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</si>
  <si>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</si>
  <si>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</si>
  <si>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</si>
  <si>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</si>
  <si>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</si>
  <si>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</si>
  <si>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</si>
  <si>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</si>
  <si>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</si>
  <si>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</si>
  <si>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</si>
  <si>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</si>
  <si>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</si>
  <si>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</si>
  <si>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</si>
  <si>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</si>
  <si>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</si>
  <si>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</si>
  <si>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</si>
  <si>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</si>
  <si>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</si>
  <si>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</si>
  <si>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</si>
  <si>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</si>
  <si>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</si>
  <si>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</si>
  <si>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</si>
  <si>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</si>
  <si>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</si>
  <si>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</si>
  <si>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</si>
  <si>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</si>
  <si>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</si>
  <si>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</si>
  <si>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</si>
  <si>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</si>
  <si>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</si>
  <si>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</si>
  <si>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</si>
  <si>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</si>
  <si>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</si>
  <si>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</si>
  <si>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</si>
  <si>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</si>
  <si>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</si>
  <si>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</si>
  <si>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</si>
  <si>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</si>
  <si>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</si>
  <si>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</si>
  <si>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</si>
  <si>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</si>
  <si>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</si>
  <si>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</si>
  <si>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</si>
  <si>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</si>
  <si>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</si>
  <si>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</si>
  <si>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</si>
  <si>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</si>
  <si>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</si>
  <si>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</si>
  <si>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</si>
  <si>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</si>
  <si>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</si>
  <si>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</si>
  <si>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</si>
  <si>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</si>
  <si>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</si>
  <si>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</si>
  <si>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</si>
  <si>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</si>
  <si>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</si>
  <si>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</si>
  <si>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</si>
  <si>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</si>
  <si>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</si>
  <si>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</si>
  <si>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</si>
  <si>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</si>
  <si>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</si>
  <si>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</si>
  <si>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</si>
  <si>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</si>
  <si>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</si>
  <si>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</si>
  <si>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</si>
  <si>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</si>
  <si>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</si>
  <si>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</si>
  <si>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</si>
  <si>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</si>
  <si>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</si>
  <si>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</si>
  <si>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</si>
  <si>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</si>
  <si>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</si>
  <si>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</si>
  <si>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</si>
  <si>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</si>
  <si>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</si>
  <si>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</si>
  <si>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</si>
  <si>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</si>
  <si>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</si>
  <si>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</si>
  <si>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</si>
  <si>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</si>
  <si>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</si>
  <si>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</si>
  <si>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</si>
  <si>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</si>
  <si>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</si>
  <si>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</si>
  <si>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</si>
  <si>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</si>
  <si>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</si>
  <si>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</si>
  <si>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</si>
  <si>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</si>
  <si>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</si>
  <si>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</si>
  <si>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</si>
  <si>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</si>
  <si>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</si>
  <si>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</si>
  <si>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</si>
  <si>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</si>
  <si>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</si>
  <si>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</si>
  <si>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</si>
  <si>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</si>
  <si>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</si>
  <si>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</si>
  <si>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</si>
  <si>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</si>
  <si>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</si>
  <si>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</si>
  <si>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</si>
  <si>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</si>
  <si>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</si>
  <si>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</si>
  <si>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</si>
  <si>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</si>
  <si>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</si>
  <si>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</si>
  <si>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</si>
  <si>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</si>
  <si>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</si>
  <si>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</si>
  <si>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</si>
  <si>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</si>
  <si>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</si>
  <si>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</si>
  <si>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</si>
  <si>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</si>
  <si>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</si>
  <si>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</si>
  <si>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</si>
  <si>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</si>
  <si>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</si>
  <si>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</si>
  <si>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</si>
  <si>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</si>
  <si>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</si>
  <si>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</si>
  <si>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</si>
  <si>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</si>
  <si>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</si>
  <si>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</si>
  <si>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</si>
  <si>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</si>
  <si>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</si>
  <si>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</si>
  <si>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</si>
  <si>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</si>
  <si>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</si>
  <si>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</si>
  <si>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</si>
  <si>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</si>
  <si>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</si>
  <si>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</si>
  <si>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</si>
  <si>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</si>
  <si>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</si>
  <si>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</si>
  <si>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</si>
  <si>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</si>
  <si>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</si>
  <si>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</si>
  <si>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</si>
  <si>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</si>
  <si>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</si>
  <si>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</si>
  <si>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</si>
  <si>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</si>
  <si>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</si>
  <si>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</si>
  <si>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</si>
  <si>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</si>
  <si>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</si>
  <si>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</si>
  <si>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</si>
  <si>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</si>
  <si>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</si>
  <si>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</si>
  <si>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</si>
  <si>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</si>
  <si>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</si>
  <si>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</si>
  <si>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</si>
  <si>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</si>
  <si>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</si>
  <si>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</si>
  <si>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</si>
  <si>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</si>
  <si>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</si>
  <si>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</si>
  <si>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</si>
  <si>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</si>
  <si>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</si>
  <si>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</si>
  <si>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</si>
  <si>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</si>
  <si>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</si>
  <si>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</si>
  <si>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</si>
  <si>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</si>
  <si>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</si>
  <si>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</si>
  <si>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</si>
  <si>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</si>
  <si>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</si>
  <si>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</si>
  <si>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</si>
  <si>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</si>
  <si>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</si>
  <si>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</si>
  <si>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</si>
  <si>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</si>
  <si>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</si>
  <si>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</si>
  <si>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</si>
  <si>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</si>
  <si>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</si>
  <si>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</si>
  <si>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</si>
  <si>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</si>
  <si>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</si>
  <si>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</si>
  <si>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</si>
  <si>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</si>
  <si>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</si>
  <si>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</si>
  <si>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</si>
  <si>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</si>
  <si>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</si>
  <si>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</si>
  <si>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</si>
  <si>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</si>
  <si>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</si>
  <si>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</si>
  <si>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</si>
  <si>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</si>
  <si>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</si>
  <si>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</si>
  <si>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</si>
  <si>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</si>
  <si>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</si>
  <si>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</si>
  <si>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</si>
  <si>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</si>
  <si>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</si>
  <si>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</si>
  <si>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</si>
  <si>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</si>
  <si>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</si>
  <si>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</si>
  <si>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</si>
  <si>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</si>
  <si>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</si>
  <si>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</si>
  <si>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</si>
  <si>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</si>
  <si>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</si>
  <si>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</si>
  <si>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</si>
  <si>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</si>
  <si>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</si>
  <si>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</si>
  <si>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</si>
  <si>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</si>
  <si>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</si>
  <si>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</si>
  <si>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</si>
  <si>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</si>
  <si>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</si>
  <si>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</si>
  <si>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</si>
  <si>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</si>
  <si>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</si>
  <si>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</si>
  <si>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</si>
  <si>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</si>
  <si>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</si>
  <si>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</si>
  <si>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</si>
  <si>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</si>
  <si>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</si>
  <si>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</si>
  <si>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</si>
  <si>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</si>
  <si>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</si>
  <si>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</si>
  <si>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</si>
  <si>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</si>
  <si>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</si>
  <si>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</si>
  <si>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</si>
  <si>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</si>
  <si>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</si>
  <si>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</si>
  <si>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</si>
  <si>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</si>
  <si>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</si>
  <si>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</si>
  <si>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</si>
  <si>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</si>
  <si>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</si>
  <si>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</si>
  <si>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</si>
  <si>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</si>
  <si>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</si>
  <si>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</si>
  <si>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</si>
  <si>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</si>
  <si>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</si>
  <si>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</si>
  <si>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</si>
  <si>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</si>
  <si>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</si>
  <si>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</si>
  <si>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</si>
  <si>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</si>
  <si>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</si>
  <si>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</si>
  <si>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</si>
  <si>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</si>
  <si>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</si>
  <si>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</si>
  <si>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</si>
  <si>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</si>
  <si>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</si>
  <si>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</si>
  <si>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</si>
  <si>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</si>
  <si>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</si>
  <si>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</si>
  <si>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</si>
  <si>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</si>
  <si>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</si>
  <si>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</si>
  <si>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</si>
  <si>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</si>
  <si>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</si>
  <si>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</si>
  <si>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</si>
  <si>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</si>
  <si>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</si>
  <si>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</si>
  <si>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</si>
  <si>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</si>
  <si>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</si>
  <si>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</si>
  <si>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</si>
  <si>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</si>
  <si>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</si>
  <si>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</si>
  <si>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</si>
  <si>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</si>
  <si>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</si>
  <si>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</si>
  <si>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</si>
  <si>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</si>
  <si>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</si>
  <si>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</si>
  <si>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</si>
  <si>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</si>
  <si>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</si>
  <si>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</si>
  <si>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</si>
  <si>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</si>
  <si>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</si>
  <si>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</si>
  <si>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</si>
  <si>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</si>
  <si>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</si>
  <si>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</si>
  <si>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</si>
  <si>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</si>
  <si>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</si>
  <si>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</si>
  <si>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</si>
  <si>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</si>
  <si>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</si>
  <si>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</si>
  <si>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</si>
  <si>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</si>
  <si>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</si>
  <si>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</si>
  <si>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</si>
  <si>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</si>
  <si>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</si>
  <si>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</si>
  <si>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</si>
  <si>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</si>
  <si>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</si>
  <si>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</si>
  <si>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</si>
  <si>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</si>
  <si>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</si>
  <si>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</si>
  <si>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</si>
  <si>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</si>
  <si>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</si>
  <si>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</si>
  <si>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</si>
  <si>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</si>
  <si>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</si>
  <si>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</si>
  <si>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</si>
  <si>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</si>
  <si>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</si>
  <si>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</si>
  <si>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</si>
  <si>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</si>
  <si>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</si>
  <si>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</si>
  <si>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</si>
  <si>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</si>
  <si>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</si>
  <si>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</si>
  <si>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</si>
  <si>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</si>
  <si>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</si>
  <si>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</si>
  <si>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</si>
  <si>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</si>
  <si>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</si>
  <si>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</si>
  <si>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</si>
  <si>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</si>
  <si>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</si>
  <si>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</si>
  <si>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</si>
  <si>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</si>
  <si>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</si>
  <si>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</si>
  <si>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</si>
  <si>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</si>
  <si>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</si>
  <si>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</si>
  <si>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</si>
  <si>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</si>
  <si>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</si>
  <si>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</si>
  <si>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</si>
  <si>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</si>
  <si>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</si>
  <si>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</si>
  <si>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</si>
  <si>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</si>
  <si>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</si>
  <si>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</si>
  <si>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</si>
  <si>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</si>
  <si>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</si>
  <si>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</si>
  <si>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</si>
  <si>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</si>
  <si>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</si>
  <si>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</si>
  <si>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</si>
  <si>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</si>
  <si>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</si>
  <si>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</si>
  <si>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</si>
  <si>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</si>
  <si>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</si>
  <si>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</si>
  <si>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</si>
  <si>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</si>
  <si>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</si>
  <si>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</si>
  <si>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</si>
  <si>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</si>
  <si>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</si>
  <si>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</si>
  <si>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</si>
  <si>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</si>
  <si>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</si>
  <si>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</si>
  <si>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</si>
  <si>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</si>
  <si>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</si>
  <si>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</si>
  <si>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</si>
  <si>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</si>
  <si>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</si>
  <si>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</si>
  <si>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</si>
  <si>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</si>
  <si>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</si>
  <si>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</si>
  <si>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</si>
  <si>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</si>
  <si>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</si>
  <si>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</si>
  <si>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</si>
  <si>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</si>
  <si>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</si>
  <si>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</si>
  <si>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</si>
  <si>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</si>
  <si>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</si>
  <si>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</si>
  <si>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</si>
  <si>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</si>
  <si>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</si>
  <si>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</si>
  <si>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</si>
  <si>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</si>
  <si>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</si>
  <si>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</si>
  <si>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</si>
  <si>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</si>
  <si>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</si>
  <si>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</si>
  <si>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</si>
  <si>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</si>
  <si>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</si>
  <si>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</si>
  <si>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</si>
  <si>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</si>
  <si>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</si>
  <si>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</si>
  <si>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</si>
  <si>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</si>
  <si>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</si>
  <si>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</si>
  <si>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</si>
  <si>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</si>
  <si>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</si>
  <si>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</si>
  <si>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</si>
  <si>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</si>
  <si>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</si>
  <si>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</si>
  <si>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</si>
  <si>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</si>
  <si>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</si>
  <si>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</si>
  <si>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</si>
  <si>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</si>
  <si>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</si>
  <si>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</si>
  <si>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</si>
  <si>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</si>
  <si>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</si>
  <si>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</si>
  <si>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</si>
  <si>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</si>
  <si>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</si>
  <si>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</si>
  <si>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</si>
  <si>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</si>
  <si>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</si>
  <si>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</si>
  <si>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</si>
  <si>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</si>
  <si>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</si>
  <si>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</si>
  <si>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</si>
  <si>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</si>
  <si>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</si>
  <si>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</si>
  <si>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</si>
  <si>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</si>
  <si>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</si>
  <si>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</si>
  <si>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</si>
  <si>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</si>
  <si>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</si>
  <si>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</si>
  <si>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</si>
  <si>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</si>
  <si>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</si>
  <si>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</si>
  <si>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</si>
  <si>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</si>
  <si>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</si>
  <si>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</si>
  <si>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</si>
  <si>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</si>
  <si>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</si>
  <si>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</si>
  <si>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</si>
  <si>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</si>
  <si>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</si>
  <si>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</si>
  <si>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</si>
  <si>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</si>
  <si>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</si>
  <si>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</si>
  <si>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</si>
  <si>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</si>
  <si>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</si>
  <si>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</si>
  <si>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</si>
  <si>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</si>
  <si>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</si>
  <si>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</si>
  <si>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</si>
  <si>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</si>
  <si>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</si>
  <si>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</si>
  <si>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</si>
  <si>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</si>
  <si>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</si>
  <si>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</si>
  <si>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</si>
  <si>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</si>
  <si>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</si>
  <si>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</si>
  <si>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</si>
  <si>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</si>
  <si>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</si>
  <si>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</si>
  <si>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</si>
  <si>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</si>
  <si>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</si>
  <si>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</si>
  <si>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</si>
  <si>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</si>
  <si>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</si>
  <si>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</si>
  <si>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</si>
  <si>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</si>
  <si>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</si>
  <si>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</si>
  <si>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</si>
  <si>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</si>
  <si>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</si>
  <si>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</si>
  <si>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</si>
  <si>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</si>
  <si>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</si>
  <si>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</si>
  <si>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</si>
  <si>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</si>
  <si>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</si>
  <si>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</si>
  <si>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</si>
  <si>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</si>
  <si>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</si>
  <si>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</si>
  <si>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</si>
  <si>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</si>
  <si>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</si>
  <si>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</si>
  <si>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</si>
  <si>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</si>
  <si>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</si>
  <si>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</si>
  <si>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</si>
  <si>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</si>
  <si>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</si>
  <si>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</si>
  <si>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</si>
  <si>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</si>
  <si>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</si>
  <si>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</si>
  <si>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</si>
  <si>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</si>
  <si>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</si>
  <si>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</si>
  <si>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</si>
  <si>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</si>
  <si>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</si>
  <si>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</si>
  <si>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</si>
  <si>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</si>
  <si>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</si>
  <si>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</si>
  <si>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</si>
  <si>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</si>
  <si>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</si>
  <si>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</si>
  <si>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</si>
  <si>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</si>
  <si>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</si>
  <si>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</si>
  <si>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</si>
  <si>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</si>
  <si>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</si>
  <si>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</si>
  <si>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</si>
  <si>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</si>
  <si>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</si>
  <si>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</si>
  <si>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</si>
  <si>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</si>
  <si>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</si>
  <si>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</si>
  <si>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</si>
  <si>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</si>
  <si>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</si>
  <si>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</si>
  <si>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</si>
  <si>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</si>
  <si>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</si>
  <si>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</si>
  <si>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</si>
  <si>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</si>
  <si>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</si>
  <si>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</si>
  <si>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</si>
  <si>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</si>
  <si>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</si>
  <si>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</si>
  <si>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</si>
  <si>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</si>
  <si>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</si>
  <si>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</si>
  <si>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</si>
  <si>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</si>
  <si>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</si>
  <si>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</si>
  <si>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</si>
  <si>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</si>
  <si>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</si>
  <si>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</si>
  <si>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</si>
  <si>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</si>
  <si>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</si>
  <si>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</si>
  <si>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</si>
  <si>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</si>
  <si>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</si>
  <si>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</si>
  <si>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</si>
  <si>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</si>
  <si>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</si>
  <si>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</si>
  <si>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</si>
  <si>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</si>
  <si>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</si>
  <si>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</si>
  <si>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</si>
  <si>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</si>
  <si>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</si>
  <si>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</si>
  <si>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</si>
  <si>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</si>
  <si>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</si>
  <si>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</si>
  <si>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</si>
  <si>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</si>
  <si>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</si>
  <si>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</si>
  <si>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</si>
  <si>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</si>
  <si>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</si>
  <si>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</si>
  <si>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</si>
  <si>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</si>
  <si>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</si>
  <si>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</si>
  <si>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</si>
  <si>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</si>
  <si>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</si>
  <si>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</si>
  <si>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</si>
  <si>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</si>
  <si>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</si>
  <si>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</si>
  <si>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</si>
  <si>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</si>
  <si>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</si>
  <si>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</si>
  <si>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</si>
  <si>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</si>
  <si>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</si>
  <si>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</si>
  <si>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</si>
  <si>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</si>
  <si>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</si>
  <si>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</si>
  <si>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</si>
  <si>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</si>
  <si>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</si>
  <si>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</si>
  <si>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</si>
  <si>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</si>
  <si>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</si>
  <si>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</si>
  <si>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</si>
  <si>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</si>
  <si>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</si>
  <si>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</si>
  <si>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</si>
  <si>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</si>
  <si>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</si>
  <si>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</si>
  <si>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</si>
  <si>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</si>
  <si>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</si>
  <si>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</si>
  <si>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</si>
  <si>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</si>
  <si>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</si>
  <si>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</si>
  <si>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</si>
  <si>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</si>
  <si>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</si>
  <si>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</si>
  <si>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</si>
  <si>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</si>
  <si>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</si>
  <si>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</si>
  <si>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</si>
  <si>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</si>
  <si>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</si>
  <si>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</si>
  <si>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</si>
  <si>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</si>
  <si>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</si>
  <si>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</si>
  <si>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</si>
  <si>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</si>
  <si>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</si>
  <si>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</si>
  <si>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</si>
  <si>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</si>
  <si>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</si>
  <si>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</si>
  <si>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</si>
  <si>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</si>
  <si>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</si>
  <si>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</si>
  <si>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</si>
  <si>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</si>
  <si>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</si>
  <si>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</si>
  <si>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</si>
  <si>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</si>
  <si>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</si>
  <si>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</si>
  <si>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</si>
  <si>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</si>
  <si>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</si>
  <si>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</si>
  <si>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</si>
  <si>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</si>
  <si>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</si>
  <si>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</si>
  <si>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</si>
  <si>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</si>
  <si>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</si>
  <si>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</si>
  <si>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</si>
  <si>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</si>
  <si>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</si>
  <si>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</si>
  <si>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</si>
  <si>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</si>
  <si>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</si>
  <si>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</si>
  <si>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</si>
  <si>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</si>
  <si>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</si>
  <si>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</si>
  <si>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</si>
  <si>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</si>
  <si>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</si>
  <si>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</si>
  <si>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</si>
  <si>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</si>
  <si>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</si>
  <si>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</si>
  <si>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</si>
  <si>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</si>
  <si>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</si>
  <si>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</si>
  <si>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</si>
  <si>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</si>
  <si>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</si>
  <si>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</si>
  <si>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</si>
  <si>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</si>
  <si>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</si>
  <si>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</si>
  <si>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</si>
  <si>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</si>
  <si>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</si>
  <si>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</si>
  <si>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</si>
  <si>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</si>
  <si>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</si>
  <si>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</si>
  <si>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</si>
  <si>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</si>
  <si>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</si>
  <si>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</si>
  <si>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</si>
  <si>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</si>
  <si>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</si>
  <si>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</si>
  <si>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</si>
  <si>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</si>
  <si>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</si>
  <si>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</si>
  <si>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</si>
  <si>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</si>
  <si>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</si>
  <si>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</si>
  <si>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</si>
  <si>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</si>
  <si>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</si>
  <si>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</si>
  <si>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</si>
  <si>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</si>
  <si>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</si>
  <si>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</si>
  <si>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</si>
  <si>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</si>
  <si>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</si>
  <si>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</si>
  <si>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</si>
  <si>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</si>
  <si>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</si>
  <si>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</si>
  <si>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</si>
  <si>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</si>
  <si>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</si>
  <si>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</si>
  <si>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</si>
  <si>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</si>
  <si>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</si>
  <si>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</si>
  <si>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</si>
  <si>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</si>
  <si>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</si>
  <si>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</si>
  <si>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</si>
  <si>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</si>
  <si>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</si>
  <si>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</si>
  <si>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</si>
  <si>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</si>
  <si>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</si>
  <si>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</si>
  <si>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</si>
  <si>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</si>
  <si>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</si>
  <si>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</si>
  <si>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</si>
  <si>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</si>
  <si>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</si>
  <si>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</si>
  <si>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</si>
  <si>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</si>
  <si>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</si>
  <si>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</si>
  <si>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</si>
  <si>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</si>
  <si>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</si>
  <si>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</si>
  <si>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</si>
  <si>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</si>
  <si>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</si>
  <si>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</si>
  <si>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</si>
  <si>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</si>
  <si>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</si>
  <si>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</si>
  <si>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</si>
  <si>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</si>
  <si>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</si>
  <si>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</si>
  <si>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</si>
  <si>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</si>
  <si>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</si>
  <si>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</si>
  <si>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</si>
  <si>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</si>
  <si>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</si>
  <si>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</si>
  <si>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</si>
  <si>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</si>
  <si>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</si>
  <si>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</si>
  <si>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</si>
  <si>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</si>
  <si>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</si>
  <si>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</si>
  <si>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</si>
  <si>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</si>
  <si>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</si>
  <si>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</si>
  <si>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</si>
  <si>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</si>
  <si>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</si>
  <si>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</si>
  <si>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</si>
  <si>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</si>
  <si>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</si>
  <si>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</si>
  <si>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</si>
  <si>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</si>
  <si>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</si>
  <si>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</si>
  <si>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</si>
  <si>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</si>
  <si>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</si>
  <si>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</si>
  <si>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</si>
  <si>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</si>
  <si>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</si>
  <si>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</si>
  <si>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</si>
  <si>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</si>
  <si>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</si>
  <si>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</si>
  <si>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</si>
  <si>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</si>
  <si>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</si>
  <si>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</si>
  <si>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</si>
  <si>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</si>
  <si>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</si>
  <si>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</si>
  <si>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</si>
  <si>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</si>
  <si>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</si>
  <si>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</si>
  <si>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</si>
  <si>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</si>
  <si>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</si>
  <si>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</si>
  <si>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</si>
  <si>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</si>
  <si>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</si>
  <si>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</si>
  <si>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</si>
  <si>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</si>
  <si>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</si>
  <si>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</si>
  <si>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</si>
  <si>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</si>
  <si>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</si>
  <si>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</si>
  <si>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</si>
  <si>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</si>
  <si>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</si>
  <si>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</si>
  <si>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</si>
  <si>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</si>
  <si>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</si>
  <si>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</si>
  <si>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</si>
  <si>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</si>
  <si>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</si>
  <si>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</si>
  <si>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</si>
  <si>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</si>
  <si>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</si>
  <si>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</si>
  <si>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</si>
  <si>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</si>
  <si>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</si>
  <si>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</si>
  <si>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</si>
  <si>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</si>
  <si>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</si>
  <si>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</si>
  <si>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</si>
  <si>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</si>
  <si>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</si>
  <si>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</si>
  <si>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</si>
  <si>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</si>
  <si>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</si>
  <si>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</si>
  <si>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</si>
  <si>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</si>
  <si>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</si>
  <si>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</si>
  <si>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</si>
  <si>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</si>
  <si>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</si>
  <si>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</si>
  <si>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</si>
  <si>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</si>
  <si>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</si>
  <si>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</si>
  <si>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</si>
  <si>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</si>
  <si>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</si>
  <si>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</si>
  <si>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</si>
  <si>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</si>
  <si>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</si>
  <si>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</si>
  <si>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</si>
  <si>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</si>
  <si>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</si>
  <si>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</si>
  <si>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</si>
  <si>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</si>
  <si>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</si>
  <si>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</si>
  <si>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</si>
  <si>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</si>
  <si>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</si>
  <si>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</si>
  <si>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</si>
  <si>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</si>
  <si>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</si>
  <si>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</si>
  <si>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</si>
  <si>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</si>
  <si>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</si>
  <si>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</si>
  <si>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</si>
  <si>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</si>
  <si>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</si>
  <si>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</si>
  <si>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</si>
  <si>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</si>
  <si>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</si>
  <si>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</si>
  <si>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</si>
  <si>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</si>
  <si>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</si>
  <si>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</si>
  <si>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</si>
  <si>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</si>
  <si>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</si>
  <si>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</si>
  <si>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</si>
  <si>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</si>
  <si>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</si>
  <si>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</si>
  <si>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</si>
  <si>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</si>
  <si>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</si>
  <si>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</si>
  <si>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</si>
  <si>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</si>
  <si>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</si>
  <si>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</si>
  <si>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</si>
  <si>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</si>
  <si>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</si>
  <si>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</si>
  <si>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</si>
  <si>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</si>
  <si>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</si>
  <si>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</si>
  <si>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</si>
  <si>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</si>
  <si>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</si>
  <si>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</si>
  <si>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</si>
  <si>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</si>
  <si>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</si>
  <si>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</si>
  <si>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</si>
  <si>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</si>
  <si>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</si>
  <si>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</si>
  <si>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</si>
  <si>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</si>
  <si>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</si>
  <si>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</si>
  <si>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</si>
  <si>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</si>
  <si>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</si>
  <si>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</si>
  <si>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</si>
  <si>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</si>
  <si>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</si>
  <si>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</si>
  <si>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</si>
  <si>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</si>
  <si>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</si>
  <si>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</si>
  <si>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</si>
  <si>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</si>
  <si>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</si>
  <si>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</si>
  <si>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</si>
  <si>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</si>
  <si>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</si>
  <si>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</si>
  <si>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</si>
  <si>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</si>
  <si>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</si>
  <si>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</si>
  <si>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</si>
  <si>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</si>
  <si>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</si>
  <si>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</si>
  <si>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</si>
  <si>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</si>
  <si>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</si>
  <si>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</si>
  <si>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</si>
  <si>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</si>
  <si>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</si>
  <si>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</si>
  <si>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</si>
  <si>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</si>
  <si>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</si>
  <si>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</si>
  <si>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</si>
  <si>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</si>
  <si>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</si>
  <si>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</si>
  <si>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</si>
  <si>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</si>
  <si>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</si>
  <si>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</si>
  <si>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</si>
  <si>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</si>
  <si>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</si>
  <si>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</si>
  <si>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</si>
  <si>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</si>
  <si>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</si>
  <si>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</si>
  <si>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</si>
  <si>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</si>
  <si>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</si>
  <si>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</si>
  <si>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</si>
  <si>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</si>
  <si>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</si>
  <si>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</si>
  <si>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</si>
  <si>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</si>
  <si>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</si>
  <si>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</si>
  <si>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</si>
  <si>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</si>
  <si>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</si>
  <si>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</si>
  <si>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</si>
  <si>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</si>
  <si>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</si>
  <si>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</si>
  <si>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</si>
  <si>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</si>
  <si>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</si>
  <si>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</si>
  <si>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</si>
  <si>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</si>
  <si>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</si>
  <si>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</si>
  <si>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</si>
  <si>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</si>
  <si>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</si>
  <si>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</si>
  <si>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</si>
  <si>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</si>
  <si>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</si>
  <si>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</si>
  <si>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</si>
  <si>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</si>
  <si>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</si>
  <si>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</si>
  <si>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</si>
  <si>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</si>
  <si>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</si>
  <si>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</si>
  <si>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</si>
  <si>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</si>
  <si>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</si>
  <si>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</si>
  <si>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</si>
  <si>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</si>
  <si>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</si>
  <si>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</si>
  <si>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</si>
  <si>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</si>
  <si>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</si>
  <si>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</si>
  <si>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</si>
  <si>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</si>
  <si>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</si>
  <si>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</si>
  <si>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</si>
  <si>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</si>
  <si>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</si>
  <si>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</si>
  <si>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</si>
  <si>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</si>
  <si>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</si>
  <si>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</si>
  <si>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</si>
  <si>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</si>
  <si>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</si>
  <si>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</si>
  <si>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</si>
  <si>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</si>
  <si>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</si>
  <si>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</si>
  <si>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</si>
  <si>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</si>
  <si>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</si>
  <si>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</si>
  <si>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</si>
  <si>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</si>
  <si>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</si>
  <si>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</si>
  <si>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</si>
  <si>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</si>
  <si>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</si>
  <si>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</si>
  <si>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</si>
  <si>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</si>
  <si>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</si>
  <si>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</si>
  <si>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</si>
  <si>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</si>
  <si>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</si>
  <si>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</si>
  <si>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</si>
  <si>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</si>
  <si>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</si>
  <si>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</si>
  <si>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</si>
  <si>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</si>
  <si>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</si>
  <si>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</si>
  <si>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</si>
  <si>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</si>
  <si>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</si>
  <si>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</si>
  <si>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</si>
  <si>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</si>
  <si>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</si>
  <si>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</si>
  <si>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</si>
  <si>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</si>
  <si>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</si>
  <si>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</si>
  <si>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</si>
  <si>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</si>
  <si>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</si>
  <si>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</si>
  <si>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</si>
  <si>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</si>
  <si>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</si>
  <si>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</si>
  <si>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</si>
  <si>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</si>
  <si>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</si>
  <si>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</si>
  <si>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</si>
  <si>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</si>
  <si>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</si>
  <si>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</si>
  <si>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</si>
  <si>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</si>
  <si>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</si>
  <si>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</si>
  <si>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</si>
  <si>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</si>
  <si>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</si>
  <si>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</si>
  <si>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</si>
  <si>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</si>
  <si>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</si>
  <si>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</si>
  <si>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</si>
  <si>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</si>
  <si>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</si>
  <si>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</si>
  <si>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</si>
  <si>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</si>
  <si>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</si>
  <si>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</si>
  <si>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</si>
  <si>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</si>
  <si>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</si>
  <si>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</si>
  <si>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</si>
  <si>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</si>
  <si>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</si>
  <si>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</si>
  <si>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</si>
  <si>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</si>
  <si>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</si>
  <si>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</si>
  <si>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</si>
  <si>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</si>
  <si>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</si>
  <si>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</si>
  <si>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</si>
  <si>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</si>
  <si>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</si>
  <si>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</si>
  <si>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</si>
  <si>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</si>
  <si>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</si>
  <si>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</si>
  <si>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</si>
  <si>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</si>
  <si>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</si>
  <si>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</si>
  <si>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</si>
  <si>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</si>
  <si>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</si>
  <si>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</si>
  <si>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</si>
  <si>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</si>
  <si>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</si>
  <si>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</si>
  <si>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</si>
  <si>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</si>
  <si>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</si>
  <si>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</si>
  <si>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</si>
  <si>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</si>
  <si>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</si>
  <si>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</si>
  <si>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</si>
  <si>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</si>
  <si>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</si>
  <si>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</si>
  <si>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</si>
  <si>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</si>
  <si>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</si>
  <si>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</si>
  <si>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</si>
  <si>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</si>
  <si>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</si>
  <si>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</si>
  <si>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</si>
  <si>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</si>
  <si>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</si>
  <si>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</si>
  <si>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</si>
  <si>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</si>
  <si>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</si>
  <si>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</si>
  <si>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</si>
  <si>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</si>
  <si>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</si>
  <si>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</si>
  <si>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</si>
  <si>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</si>
  <si>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</si>
  <si>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</si>
  <si>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</si>
  <si>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</si>
  <si>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</si>
  <si>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</si>
  <si>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</si>
  <si>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</si>
  <si>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</si>
  <si>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</si>
  <si>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</si>
  <si>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</si>
  <si>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</si>
  <si>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</si>
  <si>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</si>
  <si>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</si>
  <si>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</si>
  <si>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</si>
  <si>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</si>
  <si>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</si>
  <si>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</si>
  <si>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</si>
  <si>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</si>
  <si>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</si>
  <si>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</si>
  <si>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</si>
  <si>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</si>
  <si>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</si>
  <si>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</si>
  <si>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</si>
  <si>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</si>
  <si>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</si>
  <si>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</si>
  <si>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</si>
  <si>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</si>
  <si>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</si>
  <si>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</si>
  <si>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</si>
  <si>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</si>
  <si>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</si>
  <si>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</si>
  <si>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</si>
  <si>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</si>
  <si>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</si>
  <si>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</si>
  <si>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</si>
  <si>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</si>
  <si>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</si>
  <si>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</si>
  <si>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</si>
  <si>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</si>
  <si>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</si>
  <si>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</si>
  <si>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</si>
  <si>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</si>
  <si>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</si>
  <si>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</si>
  <si>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</si>
  <si>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</si>
  <si>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</si>
  <si>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</si>
  <si>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</si>
  <si>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</si>
  <si>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</si>
  <si>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</si>
  <si>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</si>
  <si>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</si>
  <si>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</si>
  <si>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</si>
  <si>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</si>
  <si>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</si>
  <si>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</si>
  <si>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</si>
  <si>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</si>
  <si>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</si>
  <si>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</si>
  <si>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</si>
  <si>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</si>
  <si>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</si>
  <si>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</si>
  <si>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</si>
  <si>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</si>
  <si>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</si>
  <si>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</si>
  <si>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</si>
  <si>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</si>
  <si>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</si>
  <si>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</si>
  <si>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</si>
  <si>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</si>
  <si>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</si>
  <si>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</si>
  <si>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</si>
  <si>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</si>
  <si>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</si>
  <si>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</si>
  <si>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</si>
  <si>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</si>
  <si>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</si>
  <si>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</si>
  <si>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</si>
  <si>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</si>
  <si>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</si>
  <si>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</si>
  <si>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</si>
  <si>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</si>
  <si>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</si>
  <si>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</si>
  <si>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</si>
  <si>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</si>
  <si>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</si>
  <si>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</si>
  <si>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</si>
  <si>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</si>
  <si>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</si>
  <si>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</si>
  <si>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</si>
  <si>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</si>
  <si>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</si>
  <si>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</si>
  <si>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</si>
  <si>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</si>
  <si>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</si>
  <si>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</si>
  <si>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</si>
  <si>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</si>
  <si>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</si>
  <si>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</si>
  <si>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</si>
  <si>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</si>
  <si>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</si>
  <si>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</si>
  <si>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</si>
  <si>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</si>
  <si>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</si>
  <si>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</si>
  <si>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</si>
  <si>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</si>
  <si>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</si>
  <si>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</si>
  <si>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</si>
  <si>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</si>
  <si>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</si>
  <si>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</si>
  <si>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</si>
  <si>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</si>
  <si>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</si>
  <si>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</si>
  <si>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</si>
  <si>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</si>
  <si>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</si>
  <si>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</si>
  <si>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</si>
  <si>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</si>
  <si>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</si>
  <si>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</si>
  <si>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</si>
  <si>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</si>
  <si>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</si>
  <si>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</si>
  <si>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</si>
  <si>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</si>
  <si>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</si>
  <si>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</si>
  <si>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</si>
  <si>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</si>
  <si>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</si>
  <si>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</si>
  <si>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</si>
  <si>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</si>
  <si>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</si>
  <si>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</si>
  <si>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</si>
  <si>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</si>
  <si>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</si>
  <si>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</si>
  <si>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</si>
  <si>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</si>
  <si>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</si>
  <si>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</si>
  <si>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</si>
  <si>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</si>
  <si>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</si>
  <si>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</si>
  <si>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</si>
  <si>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</si>
  <si>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</si>
  <si>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</si>
  <si>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</si>
  <si>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</si>
  <si>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</si>
  <si>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</si>
  <si>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</si>
  <si>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</si>
  <si>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</si>
  <si>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</si>
  <si>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</si>
  <si>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</si>
  <si>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</si>
  <si>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</si>
  <si>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</si>
  <si>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</si>
  <si>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</si>
  <si>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</si>
  <si>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</si>
  <si>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</si>
  <si>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</si>
  <si>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</si>
  <si>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</si>
  <si>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</si>
  <si>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</si>
  <si>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</si>
  <si>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</si>
  <si>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</si>
  <si>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</si>
  <si>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</si>
  <si>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</si>
  <si>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</si>
  <si>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</si>
  <si>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</si>
  <si>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</si>
  <si>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</si>
  <si>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</si>
  <si>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</si>
  <si>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</si>
  <si>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</si>
  <si>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</si>
  <si>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</si>
  <si>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</si>
  <si>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</si>
  <si>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</si>
  <si>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</si>
  <si>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</si>
  <si>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</si>
  <si>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</si>
  <si>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</si>
  <si>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</si>
  <si>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</si>
  <si>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</si>
  <si>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</si>
  <si>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</si>
  <si>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</si>
  <si>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</si>
  <si>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</si>
  <si>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</si>
  <si>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</si>
  <si>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</si>
  <si>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</si>
  <si>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</si>
  <si>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</si>
  <si>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</si>
  <si>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</si>
  <si>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</si>
  <si>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</si>
  <si>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</si>
  <si>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</si>
  <si>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</si>
  <si>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</si>
  <si>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</si>
  <si>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</si>
  <si>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</si>
  <si>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</si>
  <si>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</si>
  <si>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</si>
  <si>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</si>
  <si>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</si>
  <si>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</si>
  <si>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</si>
  <si>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</si>
  <si>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</si>
  <si>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</si>
  <si>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</si>
  <si>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</si>
  <si>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</si>
  <si>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</si>
  <si>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</si>
  <si>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</si>
  <si>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</si>
  <si>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</si>
  <si>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</si>
  <si>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</si>
  <si>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</si>
  <si>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</si>
  <si>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</si>
  <si>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</si>
  <si>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</si>
  <si>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</si>
  <si>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</si>
  <si>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</si>
  <si>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</si>
  <si>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</si>
  <si>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</si>
  <si>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</si>
  <si>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</si>
  <si>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</si>
  <si>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</si>
  <si>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</si>
  <si>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</si>
  <si>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</si>
  <si>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</si>
  <si>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</si>
  <si>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</si>
  <si>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</si>
  <si>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</si>
  <si>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</si>
  <si>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</si>
  <si>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</si>
  <si>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</si>
  <si>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</si>
  <si>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</si>
  <si>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</si>
  <si>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</si>
  <si>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</si>
  <si>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</si>
  <si>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</si>
  <si>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</si>
  <si>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</si>
  <si>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</si>
  <si>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</si>
  <si>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</si>
  <si>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</si>
  <si>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</si>
  <si>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</si>
  <si>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</si>
  <si>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</si>
  <si>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</si>
  <si>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</si>
  <si>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</si>
  <si>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</si>
  <si>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</si>
  <si>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</si>
  <si>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</si>
  <si>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</si>
  <si>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</si>
  <si>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</si>
  <si>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</si>
  <si>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</si>
  <si>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</si>
  <si>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</si>
  <si>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</si>
  <si>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</si>
  <si>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</si>
  <si>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</si>
  <si>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</si>
  <si>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</si>
  <si>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</si>
  <si>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</si>
  <si>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</si>
  <si>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</si>
  <si>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</si>
  <si>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</si>
  <si>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</si>
  <si>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</si>
  <si>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</si>
  <si>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</si>
  <si>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</si>
  <si>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</si>
  <si>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</si>
  <si>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</si>
  <si>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</si>
  <si>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</si>
  <si>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</si>
  <si>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</si>
  <si>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</si>
  <si>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</si>
  <si>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</si>
  <si>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</si>
  <si>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</si>
  <si>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</si>
  <si>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</si>
  <si>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</si>
  <si>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</si>
  <si>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</si>
  <si>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</si>
  <si>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</si>
  <si>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</si>
  <si>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</si>
  <si>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</si>
  <si>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</si>
  <si>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</si>
  <si>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</si>
  <si>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</si>
  <si>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</si>
  <si>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</si>
  <si>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</si>
  <si>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</si>
  <si>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</si>
  <si>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</si>
  <si>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</si>
  <si>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</si>
  <si>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</si>
  <si>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</si>
  <si>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</si>
  <si>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</si>
  <si>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</si>
  <si>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</si>
  <si>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</si>
  <si>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</si>
  <si>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</si>
  <si>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</si>
  <si>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</si>
  <si>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</si>
  <si>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</si>
  <si>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</si>
  <si>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</si>
  <si>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</si>
  <si>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</si>
  <si>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</si>
  <si>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</si>
  <si>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</si>
  <si>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</si>
  <si>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</si>
  <si>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</si>
  <si>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</si>
  <si>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</si>
  <si>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</si>
  <si>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</si>
  <si>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</si>
  <si>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</si>
  <si>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</si>
  <si>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</si>
  <si>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</si>
  <si>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</si>
  <si>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</si>
  <si>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</si>
  <si>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</si>
  <si>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</si>
  <si>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</si>
  <si>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</si>
  <si>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</si>
  <si>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</si>
  <si>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</si>
  <si>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</si>
  <si>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</si>
  <si>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</si>
  <si>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</si>
  <si>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</si>
  <si>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</si>
  <si>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</si>
  <si>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</si>
  <si>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</si>
  <si>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</si>
  <si>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</si>
  <si>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</si>
  <si>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</si>
  <si>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</si>
  <si>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</si>
  <si>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</si>
  <si>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</si>
  <si>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</si>
  <si>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</si>
  <si>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</si>
  <si>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</si>
  <si>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</si>
  <si>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</si>
  <si>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</si>
  <si>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</si>
  <si>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</si>
  <si>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</si>
  <si>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</si>
  <si>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</si>
  <si>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</si>
  <si>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</si>
  <si>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</si>
  <si>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</si>
  <si>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</si>
  <si>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</si>
  <si>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</si>
  <si>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</si>
  <si>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</si>
  <si>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</si>
  <si>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</si>
  <si>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</si>
  <si>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</si>
  <si>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</si>
  <si>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</si>
  <si>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</si>
  <si>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</si>
  <si>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</si>
  <si>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</si>
  <si>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</si>
  <si>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</si>
  <si>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</si>
  <si>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</si>
  <si>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</si>
  <si>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</si>
  <si>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</si>
  <si>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</si>
  <si>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</si>
  <si>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</si>
  <si>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</si>
  <si>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</si>
  <si>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</si>
  <si>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</si>
  <si>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</si>
  <si>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</si>
  <si>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</si>
  <si>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</si>
  <si>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</si>
  <si>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</si>
  <si>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</si>
  <si>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</si>
  <si>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</si>
  <si>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</si>
  <si>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</si>
  <si>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</si>
  <si>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</si>
  <si>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</si>
  <si>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</si>
  <si>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</si>
  <si>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</si>
  <si>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</si>
  <si>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</si>
  <si>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</si>
  <si>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</si>
  <si>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</si>
  <si>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</si>
  <si>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</si>
  <si>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</si>
  <si>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</si>
  <si>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</si>
  <si>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</si>
  <si>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</si>
  <si>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</si>
  <si>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</si>
  <si>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</si>
  <si>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</si>
  <si>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</si>
  <si>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</si>
  <si>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</si>
  <si>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</si>
  <si>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</si>
  <si>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</si>
  <si>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</si>
  <si>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</si>
  <si>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</si>
  <si>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</si>
  <si>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</si>
  <si>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</si>
  <si>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</si>
  <si>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</si>
  <si>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</si>
  <si>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</si>
  <si>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</si>
  <si>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</si>
  <si>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</si>
  <si>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</si>
  <si>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</si>
  <si>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</si>
  <si>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</si>
  <si>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</si>
  <si>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</si>
  <si>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</si>
  <si>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</si>
  <si>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</si>
  <si>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</si>
  <si>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</si>
  <si>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</si>
  <si>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</si>
  <si>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</si>
  <si>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</si>
  <si>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</si>
  <si>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</si>
  <si>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</si>
  <si>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</si>
  <si>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</si>
  <si>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</si>
  <si>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</si>
  <si>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</si>
  <si>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</si>
  <si>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</si>
  <si>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</si>
  <si>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</si>
  <si>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</si>
  <si>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</si>
  <si>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</si>
  <si>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</si>
  <si>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</si>
  <si>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</si>
  <si>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</si>
  <si>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</si>
  <si>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</si>
  <si>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</si>
  <si>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</si>
  <si>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</si>
  <si>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</si>
  <si>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</si>
  <si>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</si>
  <si>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</si>
  <si>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</si>
  <si>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</si>
  <si>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</si>
  <si>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</si>
  <si>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</si>
  <si>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</si>
  <si>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</si>
  <si>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</si>
  <si>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</si>
  <si>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</si>
  <si>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</si>
  <si>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</si>
  <si>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</si>
  <si>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</si>
  <si>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</si>
  <si>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</si>
  <si>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</si>
  <si>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</si>
  <si>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</si>
  <si>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</si>
  <si>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</si>
  <si>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</si>
  <si>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</si>
  <si>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</si>
  <si>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</si>
  <si>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</si>
  <si>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</si>
  <si>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</si>
  <si>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</si>
  <si>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</si>
  <si>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</si>
  <si>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</si>
  <si>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</si>
  <si>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</si>
  <si>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</si>
  <si>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</si>
  <si>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</si>
  <si>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</si>
  <si>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</si>
  <si>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</si>
  <si>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</si>
  <si>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</si>
  <si>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</si>
  <si>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</si>
  <si>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</si>
  <si>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</si>
  <si>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</si>
  <si>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</si>
  <si>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</si>
  <si>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</si>
  <si>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</si>
  <si>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</si>
  <si>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</si>
  <si>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</si>
  <si>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</si>
  <si>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</si>
  <si>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</si>
  <si>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</si>
  <si>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</si>
  <si>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</si>
  <si>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</si>
  <si>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</si>
  <si>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</si>
  <si>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</si>
  <si>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</si>
  <si>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</si>
  <si>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</si>
  <si>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</si>
  <si>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</si>
  <si>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</si>
  <si>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</si>
  <si>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</si>
  <si>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</si>
  <si>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</si>
  <si>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</si>
  <si>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</si>
  <si>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</si>
  <si>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</si>
  <si>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</si>
  <si>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</si>
  <si>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</si>
  <si>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</si>
  <si>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</si>
  <si>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</si>
  <si>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</si>
  <si>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</si>
  <si>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</si>
  <si>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</si>
  <si>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</si>
  <si>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</si>
  <si>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</si>
  <si>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</si>
  <si>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</si>
  <si>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</si>
  <si>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</si>
  <si>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</si>
  <si>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</si>
  <si>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</si>
  <si>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</si>
  <si>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</si>
  <si>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</si>
  <si>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</si>
  <si>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</si>
  <si>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</si>
  <si>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</si>
  <si>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</si>
  <si>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</si>
  <si>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</si>
  <si>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</si>
  <si>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</si>
  <si>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</si>
  <si>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</si>
  <si>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</si>
  <si>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</si>
  <si>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</si>
  <si>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</si>
  <si>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</si>
  <si>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</si>
  <si>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</si>
  <si>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</si>
  <si>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</si>
  <si>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</si>
  <si>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</si>
  <si>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</si>
  <si>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</si>
  <si>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</si>
  <si>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</si>
  <si>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</si>
  <si>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</si>
  <si>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</si>
  <si>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</si>
  <si>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</si>
  <si>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</si>
  <si>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</si>
  <si>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</si>
  <si>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</si>
  <si>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</si>
  <si>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</si>
  <si>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</si>
  <si>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</si>
  <si>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</si>
  <si>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</si>
  <si>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</si>
  <si>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</si>
  <si>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</si>
  <si>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</si>
  <si>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</si>
  <si>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</si>
  <si>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</si>
  <si>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</si>
  <si>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</si>
  <si>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</si>
  <si>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</si>
  <si>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</si>
  <si>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</si>
  <si>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</si>
  <si>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</si>
  <si>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</si>
  <si>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</si>
  <si>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</si>
  <si>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</si>
  <si>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</si>
  <si>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</si>
  <si>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</si>
  <si>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</si>
  <si>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</si>
  <si>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</si>
  <si>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</si>
  <si>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</si>
  <si>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</si>
  <si>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</si>
  <si>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</si>
  <si>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</si>
  <si>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</si>
  <si>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</si>
  <si>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</si>
  <si>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</si>
  <si>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</si>
  <si>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</si>
  <si>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</si>
  <si>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</si>
  <si>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</si>
  <si>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</si>
  <si>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</si>
  <si>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</si>
  <si>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</si>
  <si>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</si>
  <si>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</si>
  <si>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</si>
  <si>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</si>
  <si>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</si>
  <si>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</si>
  <si>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</si>
  <si>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</si>
  <si>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</si>
  <si>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</si>
  <si>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</si>
  <si>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</si>
  <si>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</si>
  <si>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</si>
  <si>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</si>
  <si>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</si>
  <si>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</si>
  <si>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</si>
  <si>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</si>
  <si>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</si>
  <si>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</si>
  <si>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</si>
  <si>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</si>
  <si>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</si>
  <si>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</si>
  <si>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</si>
  <si>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</si>
  <si>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</si>
  <si>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</si>
  <si>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</si>
  <si>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</si>
  <si>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</si>
  <si>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</si>
  <si>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</si>
  <si>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</si>
  <si>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</si>
  <si>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</si>
  <si>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</si>
  <si>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</si>
  <si>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</si>
  <si>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</si>
  <si>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</si>
  <si>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</si>
  <si>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</si>
  <si>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</si>
  <si>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</si>
  <si>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</si>
  <si>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</si>
  <si>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</si>
  <si>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</si>
  <si>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</si>
  <si>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</si>
  <si>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</si>
  <si>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</si>
  <si>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</si>
  <si>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</si>
  <si>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</si>
  <si>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</si>
  <si>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</si>
  <si>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</si>
  <si>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</si>
  <si>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</si>
  <si>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</si>
  <si>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</si>
  <si>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</si>
  <si>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</si>
  <si>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</si>
  <si>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</si>
  <si>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</si>
  <si>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</si>
  <si>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</si>
  <si>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</si>
  <si>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</si>
  <si>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</si>
  <si>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</si>
  <si>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</si>
  <si>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</si>
  <si>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</si>
  <si>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</si>
  <si>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</si>
  <si>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</si>
  <si>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</si>
  <si>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</si>
  <si>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</si>
  <si>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</si>
  <si>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</si>
  <si>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</si>
  <si>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</si>
  <si>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</si>
  <si>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</si>
  <si>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</si>
  <si>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</si>
  <si>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</si>
  <si>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</si>
  <si>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</si>
  <si>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</si>
  <si>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</si>
  <si>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</si>
  <si>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</si>
  <si>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</si>
  <si>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</si>
  <si>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</si>
  <si>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</si>
  <si>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</si>
  <si>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</si>
  <si>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</si>
  <si>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</si>
  <si>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</si>
  <si>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</si>
  <si>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</si>
  <si>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</si>
  <si>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</si>
  <si>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</si>
  <si>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</si>
  <si>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</si>
  <si>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</si>
  <si>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</si>
  <si>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</si>
  <si>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</si>
  <si>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</si>
  <si>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</si>
  <si>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</si>
  <si>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</si>
  <si>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</si>
  <si>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</si>
  <si>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</si>
  <si>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</si>
  <si>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</si>
  <si>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</si>
  <si>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</si>
  <si>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</si>
  <si>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</si>
  <si>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</si>
  <si>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</si>
  <si>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</si>
  <si>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</si>
  <si>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</si>
  <si>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</si>
  <si>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</si>
  <si>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</si>
  <si>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</si>
  <si>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</si>
  <si>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</si>
  <si>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</si>
  <si>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</si>
  <si>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</si>
  <si>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</si>
  <si>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</si>
  <si>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</si>
  <si>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</si>
  <si>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</si>
  <si>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</si>
  <si>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</si>
  <si>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</si>
  <si>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</si>
  <si>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</si>
  <si>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</si>
  <si>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</si>
  <si>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</si>
  <si>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</si>
  <si>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</si>
  <si>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</si>
  <si>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</si>
  <si>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</si>
  <si>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</si>
  <si>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</si>
  <si>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</si>
  <si>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</si>
  <si>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</si>
  <si>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</si>
  <si>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</si>
  <si>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</si>
  <si>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</si>
  <si>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</si>
  <si>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</si>
  <si>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</si>
  <si>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</si>
  <si>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</si>
  <si>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</si>
  <si>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</si>
  <si>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</si>
  <si>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</si>
  <si>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</si>
  <si>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</si>
  <si>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</si>
  <si>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</si>
  <si>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</si>
  <si>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</si>
  <si>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</si>
  <si>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</si>
  <si>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</si>
  <si>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</si>
  <si>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</si>
  <si>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</si>
  <si>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</si>
  <si>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</si>
  <si>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</si>
  <si>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</si>
  <si>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</si>
  <si>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</si>
  <si>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</si>
  <si>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</si>
  <si>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</si>
  <si>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</si>
  <si>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</si>
  <si>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</si>
  <si>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</si>
  <si>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</si>
  <si>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</si>
  <si>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</si>
  <si>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</si>
  <si>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</si>
  <si>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</si>
  <si>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</si>
  <si>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</si>
  <si>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</si>
  <si>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</si>
  <si>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</si>
  <si>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</si>
  <si>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</si>
  <si>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</si>
  <si>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</si>
  <si>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</si>
  <si>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</si>
  <si>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</si>
  <si>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</si>
  <si>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</si>
  <si>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</si>
  <si>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</si>
  <si>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</si>
  <si>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</si>
  <si>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</si>
  <si>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</si>
  <si>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</si>
  <si>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</si>
  <si>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</si>
  <si>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</si>
  <si>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</si>
  <si>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</si>
  <si>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</si>
  <si>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</si>
  <si>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</si>
  <si>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</si>
  <si>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</si>
  <si>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</si>
  <si>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</si>
  <si>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</si>
  <si>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</si>
  <si>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</si>
  <si>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</si>
  <si>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</si>
  <si>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</si>
  <si>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</si>
  <si>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</si>
  <si>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</si>
  <si>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</si>
  <si>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</si>
  <si>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</si>
  <si>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</si>
  <si>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</si>
  <si>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</si>
  <si>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</si>
  <si>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</si>
  <si>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</si>
  <si>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</si>
  <si>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</si>
  <si>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</si>
  <si>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</si>
  <si>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</si>
  <si>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</si>
  <si>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</si>
  <si>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</si>
  <si>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</si>
  <si>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</si>
  <si>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</si>
  <si>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</si>
  <si>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</si>
  <si>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</si>
  <si>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</si>
  <si>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</si>
  <si>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</si>
  <si>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</si>
  <si>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</si>
  <si>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</si>
  <si>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</si>
  <si>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</si>
  <si>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</si>
  <si>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</si>
  <si>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</si>
  <si>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</si>
  <si>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</si>
  <si>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</si>
  <si>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</si>
  <si>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</si>
  <si>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</si>
  <si>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</si>
  <si>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</si>
  <si>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</si>
  <si>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</si>
  <si>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</si>
  <si>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</si>
  <si>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</si>
  <si>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</si>
  <si>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</si>
  <si>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</si>
  <si>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</si>
  <si>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</si>
  <si>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</si>
  <si>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</si>
  <si>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</si>
  <si>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</si>
  <si>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</si>
  <si>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</si>
  <si>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</si>
  <si>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</si>
  <si>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</si>
  <si>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</si>
  <si>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</si>
  <si>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</si>
  <si>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</si>
  <si>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</si>
  <si>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</si>
  <si>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</si>
  <si>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</si>
  <si>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</si>
  <si>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</si>
  <si>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</si>
  <si>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</si>
  <si>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</si>
  <si>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</si>
  <si>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</si>
  <si>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</si>
  <si>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</si>
  <si>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</si>
  <si>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</si>
  <si>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</si>
  <si>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</si>
  <si>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</si>
  <si>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</si>
  <si>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</si>
  <si>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</si>
  <si>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</si>
  <si>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</si>
  <si>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</si>
  <si>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</si>
  <si>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</si>
  <si>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</si>
  <si>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</si>
  <si>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</si>
  <si>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</si>
  <si>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</si>
  <si>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</si>
  <si>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</si>
  <si>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</si>
  <si>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</si>
  <si>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</si>
  <si>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</si>
  <si>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</si>
  <si>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</si>
  <si>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</si>
  <si>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</si>
  <si>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</si>
  <si>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</si>
  <si>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</si>
  <si>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</si>
  <si>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</si>
  <si>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</si>
  <si>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</si>
  <si>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</si>
  <si>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</si>
  <si>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</si>
  <si>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</si>
  <si>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</si>
  <si>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</si>
  <si>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</si>
  <si>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</si>
  <si>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</si>
  <si>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</si>
  <si>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</si>
  <si>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</si>
  <si>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</si>
  <si>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</si>
  <si>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</si>
  <si>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</si>
  <si>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</si>
  <si>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</si>
  <si>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</si>
  <si>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</si>
  <si>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</si>
  <si>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</si>
  <si>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</si>
  <si>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</si>
  <si>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</si>
  <si>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</si>
  <si>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</si>
  <si>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</si>
  <si>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</si>
  <si>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</si>
  <si>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</si>
  <si>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</si>
  <si>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</si>
  <si>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</si>
  <si>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</si>
  <si>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</si>
  <si>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</si>
  <si>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</si>
  <si>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</si>
  <si>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</si>
  <si>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</si>
  <si>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</si>
  <si>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</si>
  <si>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</si>
  <si>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</si>
  <si>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</si>
  <si>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</si>
  <si>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</si>
  <si>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</si>
  <si>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</si>
  <si>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</si>
  <si>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</si>
  <si>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</si>
  <si>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</si>
  <si>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</si>
  <si>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</si>
  <si>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</si>
  <si>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</si>
  <si>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</si>
  <si>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</si>
  <si>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</si>
  <si>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</si>
  <si>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</si>
  <si>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</si>
  <si>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</si>
  <si>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</si>
  <si>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</si>
  <si>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</si>
  <si>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</si>
  <si>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</si>
  <si>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</si>
  <si>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</si>
  <si>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</si>
  <si>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</si>
  <si>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</si>
  <si>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</si>
  <si>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</si>
  <si>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</si>
  <si>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</si>
  <si>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</si>
  <si>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</si>
  <si>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</si>
  <si>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</si>
  <si>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</si>
  <si>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</si>
  <si>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</si>
  <si>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</si>
  <si>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</si>
  <si>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</si>
  <si>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</si>
  <si>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</si>
  <si>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</si>
  <si>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</si>
  <si>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</si>
  <si>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</si>
  <si>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</si>
  <si>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</si>
  <si>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</si>
  <si>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</si>
  <si>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</si>
  <si>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</si>
  <si>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</si>
  <si>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</si>
  <si>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</si>
  <si>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</si>
  <si>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</si>
  <si>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</si>
  <si>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</si>
  <si>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</si>
  <si>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</si>
  <si>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</si>
  <si>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</si>
  <si>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</si>
  <si>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</si>
  <si>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</si>
  <si>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</si>
  <si>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</si>
  <si>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</si>
  <si>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</si>
  <si>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</si>
  <si>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</si>
  <si>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</si>
  <si>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</si>
  <si>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</si>
  <si>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</si>
  <si>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</si>
  <si>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</si>
  <si>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</si>
  <si>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</si>
  <si>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</si>
  <si>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</si>
  <si>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</si>
  <si>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</si>
  <si>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</si>
  <si>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</si>
  <si>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</si>
  <si>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</si>
  <si>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</si>
  <si>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</si>
  <si>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</si>
  <si>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</si>
  <si>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</si>
  <si>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</si>
  <si>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</si>
  <si>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</si>
  <si>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</si>
  <si>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</si>
  <si>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</si>
  <si>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</si>
  <si>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</si>
  <si>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</si>
  <si>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</si>
  <si>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</si>
  <si>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</si>
  <si>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</si>
  <si>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</si>
  <si>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</si>
  <si>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</si>
  <si>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</si>
  <si>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</si>
  <si>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</si>
  <si>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</si>
  <si>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</si>
  <si>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</si>
  <si>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</si>
  <si>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</si>
  <si>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</si>
  <si>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</si>
  <si>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</si>
  <si>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</si>
  <si>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</si>
  <si>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</si>
  <si>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</si>
  <si>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</si>
  <si>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</si>
  <si>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</si>
  <si>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</si>
  <si>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</si>
  <si>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</si>
  <si>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</si>
  <si>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</si>
  <si>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</si>
  <si>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</si>
  <si>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</si>
  <si>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</si>
  <si>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</si>
  <si>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</si>
  <si>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</si>
  <si>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</si>
  <si>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</si>
  <si>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</si>
  <si>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</si>
  <si>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</si>
  <si>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</si>
  <si>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</si>
  <si>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</si>
  <si>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</si>
  <si>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</si>
  <si>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</si>
  <si>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</si>
  <si>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</si>
  <si>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</si>
  <si>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</si>
  <si>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</si>
  <si>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</si>
  <si>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</si>
  <si>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</si>
  <si>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</si>
  <si>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</si>
  <si>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</si>
  <si>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</si>
  <si>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</si>
  <si>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</si>
  <si>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</si>
  <si>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</si>
  <si>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</si>
  <si>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</si>
  <si>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</si>
  <si>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</si>
  <si>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</si>
  <si>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</si>
  <si>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</si>
  <si>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</si>
  <si>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</si>
  <si>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</si>
  <si>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</si>
  <si>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</si>
  <si>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</si>
  <si>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</si>
  <si>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</si>
  <si>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</si>
  <si>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</si>
  <si>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</si>
  <si>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</si>
  <si>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</si>
  <si>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</si>
  <si>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</si>
  <si>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</si>
  <si>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</si>
  <si>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</si>
  <si>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</si>
  <si>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</si>
  <si>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</si>
  <si>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</si>
  <si>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</si>
  <si>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</si>
  <si>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</si>
  <si>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</si>
  <si>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</si>
  <si>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</si>
  <si>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</si>
  <si>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</si>
  <si>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</si>
  <si>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</si>
  <si>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</si>
  <si>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</si>
  <si>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</si>
  <si>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</si>
  <si>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</si>
  <si>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</si>
  <si>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</si>
  <si>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</si>
  <si>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</si>
  <si>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</si>
  <si>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</si>
  <si>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</si>
  <si>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</si>
  <si>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</si>
  <si>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</si>
  <si>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</si>
  <si>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</si>
  <si>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</si>
  <si>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</si>
  <si>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</si>
  <si>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</si>
  <si>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</si>
  <si>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</si>
  <si>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</si>
  <si>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</si>
  <si>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</si>
  <si>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</si>
  <si>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</si>
  <si>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</si>
  <si>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</si>
  <si>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</si>
  <si>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</si>
  <si>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</si>
  <si>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</si>
  <si>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</si>
  <si>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</si>
  <si>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</si>
  <si>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</si>
  <si>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</si>
  <si>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</si>
  <si>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</si>
  <si>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</si>
  <si>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</si>
  <si>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</si>
  <si>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</si>
  <si>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</si>
  <si>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</si>
  <si>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</si>
  <si>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</si>
  <si>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</si>
  <si>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</si>
  <si>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</si>
  <si>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</si>
  <si>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</si>
  <si>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</si>
  <si>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</si>
  <si>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</si>
  <si>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</si>
  <si>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</si>
  <si>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</si>
  <si>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</si>
  <si>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</si>
  <si>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</si>
  <si>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</si>
  <si>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</si>
  <si>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</si>
  <si>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</si>
  <si>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</si>
  <si>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</si>
  <si>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</si>
  <si>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</si>
  <si>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</si>
  <si>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</si>
  <si>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</si>
  <si>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</si>
  <si>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</si>
  <si>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</si>
  <si>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</si>
  <si>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</si>
  <si>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</si>
  <si>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</si>
  <si>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</si>
  <si>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</si>
  <si>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</si>
  <si>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</si>
  <si>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</si>
  <si>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</si>
  <si>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</si>
  <si>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</si>
  <si>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</si>
  <si>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</si>
  <si>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</si>
  <si>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</si>
  <si>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</si>
  <si>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</si>
  <si>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</si>
  <si>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</si>
  <si>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</si>
  <si>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</si>
  <si>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</si>
  <si>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</si>
  <si>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</si>
  <si>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</si>
  <si>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</si>
  <si>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</si>
  <si>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</si>
  <si>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</si>
  <si>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</si>
  <si>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</si>
  <si>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</si>
  <si>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</si>
  <si>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</si>
  <si>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</si>
  <si>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</si>
  <si>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</si>
  <si>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</si>
  <si>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</si>
  <si>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</si>
  <si>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</si>
  <si>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</si>
  <si>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</si>
  <si>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</si>
  <si>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</si>
  <si>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</si>
  <si>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</si>
  <si>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</si>
  <si>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</si>
  <si>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</si>
  <si>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</si>
  <si>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</si>
  <si>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</si>
  <si>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</si>
  <si>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</si>
  <si>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</si>
  <si>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</si>
  <si>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</si>
  <si>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</si>
  <si>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</si>
  <si>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</si>
  <si>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</si>
  <si>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</si>
  <si>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</si>
  <si>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</si>
  <si>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</si>
  <si>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</si>
  <si>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</si>
  <si>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</si>
  <si>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</si>
  <si>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</si>
  <si>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</si>
  <si>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</si>
  <si>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</si>
  <si>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</si>
  <si>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</si>
  <si>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</si>
  <si>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</si>
  <si>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</si>
  <si>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</si>
  <si>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</si>
  <si>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</si>
  <si>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</si>
  <si>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</si>
  <si>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</si>
  <si>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</si>
  <si>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</si>
  <si>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</si>
  <si>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</si>
  <si>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</si>
  <si>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</si>
  <si>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</si>
  <si>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</si>
  <si>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</si>
  <si>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</si>
  <si>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</si>
  <si>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</si>
  <si>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</si>
  <si>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</si>
  <si>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</si>
  <si>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</si>
  <si>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</si>
  <si>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</si>
  <si>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</si>
  <si>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</si>
  <si>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</si>
  <si>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</si>
  <si>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</si>
  <si>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</si>
  <si>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</si>
  <si>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</si>
  <si>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</si>
  <si>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</si>
  <si>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</si>
  <si>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</si>
  <si>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</si>
  <si>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</si>
  <si>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</si>
  <si>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</si>
  <si>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</si>
  <si>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</si>
  <si>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</si>
  <si>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</si>
  <si>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</si>
  <si>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</si>
  <si>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</si>
  <si>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</si>
  <si>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</si>
  <si>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</si>
  <si>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</si>
  <si>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</si>
  <si>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</si>
  <si>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</si>
  <si>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</si>
  <si>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</si>
  <si>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</si>
  <si>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</si>
  <si>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</si>
  <si>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</si>
  <si>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</si>
  <si>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</si>
  <si>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</si>
  <si>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</si>
  <si>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</si>
  <si>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</si>
  <si>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</si>
  <si>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</si>
  <si>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</si>
  <si>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</si>
  <si>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</si>
  <si>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</si>
  <si>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</si>
  <si>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</si>
  <si>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</si>
  <si>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</si>
  <si>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</si>
  <si>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</si>
  <si>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</si>
  <si>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</si>
  <si>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</si>
  <si>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</si>
  <si>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</si>
  <si>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</si>
  <si>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</si>
  <si>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</si>
  <si>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</si>
  <si>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</si>
  <si>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</si>
  <si>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</si>
  <si>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</si>
  <si>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</si>
  <si>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</si>
  <si>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</si>
  <si>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</si>
  <si>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</si>
  <si>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</si>
  <si>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</si>
  <si>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</si>
  <si>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</si>
  <si>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</si>
  <si>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</si>
  <si>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</si>
  <si>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</si>
  <si>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</si>
  <si>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</si>
  <si>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</si>
  <si>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</si>
  <si>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</si>
  <si>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</si>
  <si>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</si>
  <si>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</si>
  <si>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</si>
  <si>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</si>
  <si>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</si>
  <si>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</si>
  <si>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</si>
  <si>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</si>
  <si>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</si>
  <si>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</si>
  <si>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</si>
  <si>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</si>
  <si>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</si>
  <si>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</si>
  <si>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</si>
  <si>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</si>
  <si>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</si>
  <si>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</si>
  <si>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</si>
  <si>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</si>
  <si>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</si>
  <si>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</si>
  <si>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</si>
  <si>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</si>
  <si>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</si>
  <si>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</si>
  <si>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</si>
  <si>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</si>
  <si>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</si>
  <si>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</si>
  <si>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</si>
  <si>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</si>
  <si>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</si>
  <si>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</si>
  <si>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</si>
  <si>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</si>
  <si>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</si>
  <si>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</si>
  <si>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</si>
  <si>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</si>
  <si>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</si>
  <si>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</si>
  <si>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</si>
  <si>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</si>
  <si>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</si>
  <si>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</si>
  <si>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</si>
  <si>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</si>
  <si>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</si>
  <si>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</si>
  <si>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</si>
  <si>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</si>
  <si>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</si>
  <si>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</si>
  <si>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</si>
  <si>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</si>
  <si>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</si>
  <si>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</si>
  <si>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</si>
  <si>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</si>
  <si>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</si>
  <si>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</si>
  <si>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</si>
  <si>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</si>
  <si>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</si>
  <si>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</si>
  <si>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</si>
  <si>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</si>
  <si>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</si>
  <si>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</si>
  <si>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</si>
  <si>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</si>
  <si>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</si>
  <si>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</si>
  <si>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</si>
  <si>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</si>
  <si>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</si>
  <si>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</si>
  <si>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</si>
  <si>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</si>
  <si>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</si>
  <si>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</si>
  <si>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</si>
  <si>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</si>
  <si>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</si>
  <si>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</si>
  <si>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</si>
  <si>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</si>
  <si>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</si>
  <si>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</si>
  <si>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</si>
  <si>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</si>
  <si>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</si>
  <si>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</si>
  <si>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</si>
  <si>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</si>
  <si>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</si>
  <si>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</si>
  <si>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</si>
  <si>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</si>
  <si>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</si>
  <si>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</si>
  <si>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</si>
  <si>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</si>
  <si>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</si>
  <si>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</si>
  <si>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</si>
  <si>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</si>
  <si>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</si>
  <si>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</si>
  <si>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</si>
  <si>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</si>
  <si>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</si>
  <si>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</si>
  <si>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</si>
  <si>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</si>
  <si>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</si>
  <si>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</si>
  <si>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</si>
  <si>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</si>
  <si>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</si>
  <si>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</si>
  <si>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</si>
  <si>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</si>
  <si>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</si>
  <si>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</si>
  <si>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</si>
  <si>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</si>
  <si>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</si>
  <si>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</si>
  <si>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</si>
  <si>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</si>
  <si>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</si>
  <si>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</si>
  <si>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</si>
  <si>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</si>
  <si>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</si>
  <si>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</si>
  <si>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</si>
  <si>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</si>
  <si>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</si>
  <si>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</si>
  <si>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</si>
  <si>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</si>
  <si>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</si>
  <si>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</si>
  <si>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</si>
  <si>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</si>
  <si>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</si>
  <si>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</si>
  <si>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</si>
  <si>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</si>
  <si>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</si>
  <si>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</si>
  <si>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</si>
  <si>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</si>
  <si>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</si>
  <si>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</si>
  <si>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</si>
  <si>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</si>
  <si>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</si>
  <si>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</si>
  <si>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</si>
  <si>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</si>
  <si>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</si>
  <si>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</si>
  <si>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</si>
  <si>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</si>
  <si>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</si>
  <si>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</si>
  <si>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</si>
  <si>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</si>
  <si>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</si>
  <si>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</si>
  <si>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</si>
  <si>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</si>
  <si>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</si>
  <si>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</si>
  <si>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</si>
  <si>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</si>
  <si>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</si>
  <si>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</si>
  <si>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</si>
  <si>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</si>
  <si>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</si>
  <si>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</si>
  <si>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</si>
  <si>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</si>
  <si>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</si>
  <si>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</si>
  <si>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</si>
  <si>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</si>
  <si>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</si>
  <si>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</si>
  <si>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</si>
  <si>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</si>
  <si>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</si>
  <si>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</si>
  <si>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</si>
  <si>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</si>
  <si>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</si>
  <si>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</si>
  <si>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</si>
  <si>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</si>
  <si>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</si>
  <si>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</si>
  <si>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</si>
  <si>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</si>
  <si>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</si>
  <si>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</si>
  <si>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</si>
  <si>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</si>
  <si>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</si>
  <si>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</si>
  <si>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</si>
  <si>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</si>
  <si>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</si>
  <si>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</si>
  <si>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</si>
  <si>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</si>
  <si>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</si>
  <si>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</si>
  <si>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</si>
  <si>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</si>
  <si>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</si>
  <si>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</si>
  <si>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</si>
  <si>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</si>
  <si>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</si>
  <si>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</si>
  <si>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</si>
  <si>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</si>
  <si>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</si>
  <si>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</si>
  <si>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</si>
  <si>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</si>
  <si>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</si>
  <si>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</si>
  <si>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</si>
  <si>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</si>
  <si>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</si>
  <si>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</si>
  <si>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</si>
  <si>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</si>
  <si>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</si>
  <si>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</si>
  <si>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</si>
  <si>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</si>
  <si>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</si>
  <si>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</si>
  <si>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</si>
  <si>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</si>
  <si>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</si>
  <si>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</si>
  <si>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</si>
  <si>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</si>
  <si>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</si>
  <si>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</si>
  <si>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</si>
  <si>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</si>
  <si>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</si>
  <si>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</si>
  <si>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</si>
  <si>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</si>
  <si>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</si>
  <si>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</si>
  <si>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</si>
  <si>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</si>
  <si>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</si>
  <si>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</si>
  <si>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</si>
  <si>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</si>
  <si>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</si>
  <si>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</si>
  <si>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</si>
  <si>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</si>
  <si>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</si>
  <si>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</si>
  <si>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</si>
  <si>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</si>
  <si>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</si>
  <si>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</si>
  <si>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</si>
  <si>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</si>
  <si>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</si>
  <si>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</si>
  <si>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</si>
  <si>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</si>
  <si>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</si>
  <si>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</si>
  <si>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</si>
  <si>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</si>
  <si>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</si>
  <si>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</si>
  <si>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</si>
  <si>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</si>
  <si>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</si>
  <si>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</si>
  <si>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</si>
  <si>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</si>
  <si>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</si>
  <si>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</si>
  <si>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</si>
  <si>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</si>
  <si>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</si>
  <si>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</si>
  <si>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</si>
  <si>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</si>
  <si>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</si>
  <si>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</si>
  <si>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</si>
  <si>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</si>
  <si>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</si>
  <si>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</si>
  <si>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</si>
  <si>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</si>
  <si>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</si>
  <si>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</si>
  <si>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</si>
  <si>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</si>
  <si>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</si>
  <si>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</si>
  <si>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</si>
  <si>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</si>
  <si>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</si>
  <si>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</si>
  <si>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</si>
  <si>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</si>
  <si>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</si>
  <si>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</si>
  <si>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</si>
  <si>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</si>
  <si>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</si>
  <si>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</si>
  <si>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</si>
  <si>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</si>
  <si>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</si>
  <si>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</si>
  <si>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</si>
  <si>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</si>
  <si>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</si>
  <si>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</si>
  <si>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</si>
  <si>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</si>
  <si>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</si>
  <si>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</si>
  <si>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</si>
  <si>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</si>
  <si>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</si>
  <si>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</si>
  <si>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</si>
  <si>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</si>
  <si>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</si>
  <si>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</si>
  <si>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</si>
  <si>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</si>
  <si>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</si>
  <si>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</si>
  <si>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</si>
  <si>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</si>
  <si>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</si>
  <si>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</si>
  <si>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</si>
  <si>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</si>
  <si>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</si>
  <si>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</si>
  <si>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</si>
  <si>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</si>
  <si>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</si>
  <si>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</si>
  <si>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</si>
  <si>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</si>
  <si>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</si>
  <si>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</si>
  <si>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</si>
  <si>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</si>
  <si>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</si>
  <si>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</si>
  <si>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</si>
  <si>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</si>
  <si>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</si>
  <si>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</si>
  <si>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</si>
  <si>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</si>
  <si>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</si>
  <si>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</si>
  <si>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</si>
  <si>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</si>
  <si>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</si>
  <si>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</si>
  <si>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</si>
  <si>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</si>
  <si>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</si>
  <si>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</si>
  <si>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</si>
  <si>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</si>
  <si>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</si>
  <si>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</si>
  <si>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</si>
  <si>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</si>
  <si>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</si>
  <si>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</si>
  <si>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</si>
  <si>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</si>
  <si>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</si>
  <si>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</si>
  <si>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</si>
  <si>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</si>
  <si>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</si>
  <si>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</si>
  <si>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</si>
  <si>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</si>
  <si>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</si>
  <si>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</si>
  <si>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</si>
  <si>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</si>
  <si>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</si>
  <si>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</si>
  <si>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</si>
  <si>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</si>
  <si>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</si>
  <si>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</si>
  <si>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</si>
  <si>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</si>
  <si>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</si>
  <si>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</si>
  <si>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</si>
  <si>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</si>
  <si>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</si>
  <si>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</si>
  <si>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</si>
  <si>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</si>
  <si>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</si>
  <si>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</si>
  <si>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</si>
  <si>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</si>
  <si>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</si>
  <si>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</si>
  <si>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</si>
  <si>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</si>
  <si>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</si>
  <si>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</si>
  <si>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</si>
  <si>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</si>
  <si>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</si>
  <si>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</si>
  <si>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</si>
  <si>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</si>
  <si>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</si>
  <si>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</si>
  <si>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</si>
  <si>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</si>
  <si>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</si>
  <si>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</si>
  <si>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</si>
  <si>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</si>
  <si>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</si>
  <si>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</si>
  <si>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</si>
  <si>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</si>
  <si>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</si>
  <si>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</si>
  <si>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</si>
  <si>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</si>
  <si>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</si>
  <si>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</si>
  <si>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</si>
  <si>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</si>
  <si>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</si>
  <si>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</si>
  <si>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</si>
  <si>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</si>
  <si>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</si>
  <si>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</si>
  <si>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</si>
  <si>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</si>
  <si>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</si>
  <si>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</si>
  <si>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</si>
  <si>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</si>
  <si>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</si>
  <si>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</si>
  <si>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</si>
  <si>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</si>
  <si>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</si>
  <si>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</si>
  <si>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</si>
  <si>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</si>
  <si>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</si>
  <si>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</si>
  <si>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</si>
  <si>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</si>
  <si>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</si>
  <si>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</si>
  <si>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</si>
  <si>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</si>
  <si>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</si>
  <si>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</si>
  <si>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</si>
  <si>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</si>
  <si>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</si>
  <si>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</si>
  <si>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</si>
  <si>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</si>
  <si>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</si>
  <si>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</si>
  <si>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</si>
  <si>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</si>
  <si>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</si>
  <si>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</si>
  <si>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</si>
  <si>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</si>
  <si>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</si>
  <si>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</si>
  <si>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</si>
  <si>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</si>
  <si>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</si>
  <si>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</si>
  <si>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</si>
  <si>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</si>
  <si>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</si>
  <si>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</si>
  <si>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</si>
  <si>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</si>
  <si>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</si>
  <si>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</si>
  <si>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</si>
  <si>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</si>
  <si>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</si>
  <si>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</si>
  <si>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</si>
  <si>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</si>
  <si>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</si>
  <si>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</si>
  <si>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</si>
  <si>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</si>
  <si>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</si>
  <si>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</si>
  <si>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</si>
  <si>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</si>
  <si>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</si>
  <si>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</si>
  <si>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</si>
  <si>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</si>
  <si>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</si>
  <si>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</si>
  <si>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</si>
  <si>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</si>
  <si>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</si>
  <si>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</si>
  <si>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</si>
  <si>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</si>
  <si>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</si>
  <si>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</si>
  <si>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</si>
  <si>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</si>
  <si>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</si>
  <si>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</si>
  <si>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</si>
  <si>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</si>
  <si>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</si>
  <si>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</si>
  <si>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</si>
  <si>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</si>
  <si>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</si>
  <si>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</si>
  <si>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</si>
  <si>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</si>
  <si>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</si>
  <si>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</si>
  <si>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</si>
  <si>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</si>
  <si>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</si>
  <si>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</si>
  <si>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</si>
  <si>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</si>
  <si>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</si>
  <si>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</si>
  <si>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</si>
  <si>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</si>
  <si>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</si>
  <si>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</si>
  <si>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</si>
  <si>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</si>
  <si>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</si>
  <si>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</si>
  <si>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</si>
  <si>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</si>
  <si>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</si>
  <si>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</si>
  <si>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</si>
  <si>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</si>
  <si>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</si>
  <si>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</si>
  <si>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</si>
  <si>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</si>
  <si>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</si>
  <si>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</si>
  <si>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</si>
  <si>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</si>
  <si>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</si>
  <si>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</si>
  <si>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</si>
  <si>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</si>
  <si>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</si>
  <si>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</si>
  <si>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</si>
  <si>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</si>
  <si>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</si>
  <si>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</si>
  <si>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</si>
  <si>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</si>
  <si>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</si>
  <si>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</si>
  <si>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</si>
  <si>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</si>
  <si>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</si>
  <si>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</si>
  <si>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</si>
  <si>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</si>
  <si>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</si>
  <si>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</si>
  <si>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</si>
  <si>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</si>
  <si>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</si>
  <si>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</si>
  <si>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</si>
  <si>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</si>
  <si>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</si>
  <si>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</si>
  <si>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</si>
  <si>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</si>
  <si>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</si>
  <si>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</si>
  <si>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</si>
  <si>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</si>
  <si>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</si>
  <si>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</si>
  <si>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</si>
  <si>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</si>
  <si>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</si>
  <si>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</si>
  <si>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</si>
  <si>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</si>
  <si>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</si>
  <si>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</si>
  <si>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</si>
  <si>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</si>
  <si>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</si>
  <si>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</si>
  <si>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</si>
  <si>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</si>
  <si>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</si>
  <si>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</si>
  <si>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</si>
  <si>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</si>
  <si>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</si>
  <si>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</si>
  <si>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</si>
  <si>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</si>
  <si>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</si>
  <si>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</si>
  <si>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</si>
  <si>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</si>
  <si>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</si>
  <si>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</si>
  <si>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</si>
  <si>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</si>
  <si>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</si>
  <si>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</si>
  <si>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</si>
  <si>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</si>
  <si>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</si>
  <si>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</si>
  <si>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</si>
  <si>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</si>
  <si>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</si>
  <si>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</si>
  <si>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</si>
  <si>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</si>
  <si>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</si>
  <si>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</si>
  <si>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</si>
  <si>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</si>
  <si>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</si>
  <si>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</si>
  <si>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</si>
  <si>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</si>
  <si>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</si>
  <si>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</si>
  <si>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</si>
  <si>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</si>
  <si>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</si>
  <si>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</si>
  <si>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</si>
  <si>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</si>
  <si>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</si>
  <si>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</si>
  <si>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</si>
  <si>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</si>
  <si>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</si>
  <si>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</si>
  <si>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</si>
  <si>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</si>
  <si>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</si>
  <si>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</si>
  <si>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</si>
  <si>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</si>
  <si>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</si>
  <si>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</si>
  <si>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</si>
  <si>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</si>
  <si>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</si>
  <si>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</si>
  <si>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</si>
  <si>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</si>
  <si>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</si>
  <si>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</si>
  <si>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</si>
  <si>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</si>
  <si>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</si>
  <si>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</si>
  <si>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</si>
  <si>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</si>
  <si>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</si>
  <si>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</si>
  <si>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</si>
  <si>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</si>
  <si>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</si>
  <si>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</si>
  <si>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</si>
  <si>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</si>
  <si>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</si>
  <si>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</si>
  <si>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</si>
  <si>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</si>
  <si>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</si>
  <si>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</si>
  <si>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</si>
  <si>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</si>
  <si>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</si>
  <si>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</si>
  <si>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</si>
  <si>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</si>
  <si>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</si>
  <si>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</si>
  <si>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</si>
  <si>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</si>
  <si>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</si>
  <si>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</si>
  <si>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</si>
  <si>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</si>
  <si>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</si>
  <si>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</si>
  <si>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</si>
  <si>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</si>
  <si>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</si>
  <si>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</si>
  <si>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</si>
  <si>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</si>
  <si>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</si>
  <si>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</si>
  <si>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</si>
  <si>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</si>
  <si>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</si>
  <si>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</si>
  <si>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</si>
  <si>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</si>
  <si>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</si>
  <si>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</si>
  <si>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</si>
  <si>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</si>
  <si>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</si>
  <si>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</si>
  <si>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</si>
  <si>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</si>
  <si>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</si>
  <si>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</si>
  <si>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</si>
  <si>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</si>
  <si>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</si>
  <si>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</si>
  <si>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</si>
  <si>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</si>
  <si>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</si>
  <si>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</si>
  <si>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</si>
  <si>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</si>
  <si>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</si>
  <si>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</si>
  <si>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</si>
  <si>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</si>
  <si>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</si>
  <si>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</si>
  <si>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</si>
  <si>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</si>
  <si>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</si>
  <si>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</si>
  <si>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</si>
  <si>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</si>
  <si>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</si>
  <si>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</si>
  <si>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</si>
  <si>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</si>
  <si>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</si>
  <si>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</si>
  <si>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</si>
  <si>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</si>
  <si>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</si>
  <si>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</si>
  <si>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</si>
  <si>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</si>
  <si>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</si>
  <si>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</si>
  <si>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</si>
  <si>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</si>
  <si>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</si>
  <si>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</si>
  <si>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</si>
  <si>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</si>
  <si>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</si>
  <si>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</si>
  <si>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</si>
  <si>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</si>
  <si>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</si>
  <si>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</si>
  <si>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</si>
  <si>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</si>
  <si>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</si>
  <si>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</si>
  <si>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</si>
  <si>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</si>
  <si>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</si>
  <si>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</si>
  <si>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</si>
  <si>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</si>
  <si>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</si>
  <si>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</si>
  <si>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</si>
  <si>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</si>
  <si>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</si>
  <si>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</si>
  <si>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</si>
  <si>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</si>
  <si>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</si>
  <si>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</si>
  <si>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</si>
  <si>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</si>
  <si>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</si>
  <si>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</si>
  <si>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</si>
  <si>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</si>
  <si>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</si>
  <si>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</si>
  <si>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</si>
  <si>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</si>
  <si>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</si>
  <si>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</si>
  <si>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</si>
  <si>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</si>
  <si>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</si>
  <si>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</si>
  <si>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</si>
  <si>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</si>
  <si>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</si>
  <si>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</si>
  <si>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</si>
  <si>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</si>
  <si>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</si>
  <si>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</si>
  <si>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</si>
  <si>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</si>
  <si>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</si>
  <si>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</si>
  <si>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</si>
  <si>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</si>
  <si>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</si>
  <si>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</si>
  <si>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</si>
  <si>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</si>
  <si>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</si>
  <si>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</si>
  <si>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</si>
  <si>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</si>
  <si>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</si>
  <si>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</si>
  <si>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</si>
  <si>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</si>
  <si>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</si>
  <si>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</si>
  <si>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</si>
  <si>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</si>
  <si>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</si>
  <si>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</si>
  <si>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</si>
  <si>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</si>
  <si>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</si>
  <si>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</si>
  <si>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</si>
  <si>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</si>
  <si>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</si>
  <si>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</si>
  <si>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</si>
  <si>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</si>
  <si>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</si>
  <si>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</si>
  <si>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</si>
  <si>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</si>
  <si>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</si>
  <si>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</si>
  <si>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</si>
  <si>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</si>
  <si>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</si>
  <si>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</si>
  <si>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</si>
  <si>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</si>
  <si>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</si>
  <si>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</si>
  <si>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</si>
  <si>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</si>
  <si>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</si>
  <si>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</si>
  <si>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</si>
  <si>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</si>
  <si>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</si>
  <si>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</si>
  <si>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</si>
  <si>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</si>
  <si>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</si>
  <si>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</si>
  <si>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</si>
  <si>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</si>
  <si>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</si>
  <si>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</si>
  <si>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</si>
  <si>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</si>
  <si>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</si>
  <si>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</si>
  <si>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</si>
  <si>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</si>
  <si>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</si>
  <si>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</si>
  <si>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</si>
  <si>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</si>
  <si>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</si>
  <si>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</si>
  <si>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</si>
  <si>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</si>
  <si>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</si>
  <si>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</si>
  <si>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</si>
  <si>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</si>
  <si>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</si>
  <si>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</si>
  <si>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</si>
  <si>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</si>
  <si>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</si>
  <si>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</si>
  <si>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</si>
  <si>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</si>
  <si>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</si>
  <si>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</si>
  <si>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</si>
  <si>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</si>
  <si>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</si>
  <si>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</si>
  <si>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</si>
  <si>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</si>
  <si>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</si>
  <si>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</si>
  <si>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</si>
  <si>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</si>
  <si>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</si>
  <si>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</si>
  <si>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</si>
  <si>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</si>
  <si>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</si>
  <si>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</si>
  <si>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</si>
  <si>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</si>
  <si>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</si>
  <si>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</si>
  <si>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</si>
  <si>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</si>
  <si>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</si>
  <si>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</si>
  <si>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</si>
  <si>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</si>
  <si>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</si>
  <si>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</si>
  <si>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</si>
  <si>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</si>
  <si>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</si>
  <si>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</si>
  <si>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</si>
  <si>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</si>
  <si>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</si>
  <si>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</si>
  <si>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</si>
  <si>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</si>
  <si>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</si>
  <si>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</si>
  <si>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</si>
  <si>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</si>
  <si>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</si>
  <si>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</si>
  <si>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</si>
  <si>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</si>
  <si>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</si>
  <si>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</si>
  <si>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</si>
  <si>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</si>
  <si>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</si>
  <si>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</si>
  <si>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</si>
  <si>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</si>
  <si>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</si>
  <si>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</si>
  <si>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</si>
  <si>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</si>
  <si>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</si>
  <si>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</si>
  <si>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</si>
  <si>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</si>
  <si>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</si>
  <si>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</si>
  <si>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</si>
  <si>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</si>
  <si>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</si>
  <si>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</si>
  <si>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</si>
  <si>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</si>
  <si>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</si>
  <si>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</si>
  <si>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</si>
  <si>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</si>
  <si>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</si>
  <si>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</si>
  <si>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</si>
  <si>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</si>
  <si>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</si>
  <si>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</si>
  <si>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</si>
  <si>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</si>
  <si>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</si>
  <si>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</si>
  <si>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</si>
  <si>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</si>
  <si>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</si>
  <si>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</si>
  <si>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</si>
  <si>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</si>
  <si>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</si>
  <si>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</si>
  <si>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</si>
  <si>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</si>
  <si>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</si>
  <si>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</si>
  <si>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</si>
  <si>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</si>
  <si>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</si>
  <si>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</si>
  <si>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</si>
  <si>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</si>
  <si>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</si>
  <si>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</si>
  <si>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</si>
  <si>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</si>
  <si>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</si>
  <si>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</si>
  <si>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</si>
  <si>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</si>
  <si>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</si>
  <si>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</si>
  <si>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</si>
  <si>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</si>
  <si>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</si>
  <si>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</si>
  <si>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</si>
  <si>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</si>
  <si>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</si>
  <si>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</si>
  <si>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</si>
  <si>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</si>
  <si>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</si>
  <si>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</si>
  <si>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</si>
  <si>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</si>
  <si>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</si>
  <si>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</si>
  <si>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</si>
  <si>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</si>
  <si>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</si>
  <si>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</si>
  <si>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</si>
  <si>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</si>
  <si>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</si>
  <si>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</si>
  <si>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</si>
  <si>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</si>
  <si>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</si>
  <si>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</si>
  <si>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</si>
  <si>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</si>
  <si>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</si>
  <si>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</si>
  <si>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</si>
  <si>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</si>
  <si>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</si>
  <si>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</si>
  <si>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</si>
  <si>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</si>
  <si>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</si>
  <si>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</si>
  <si>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</si>
  <si>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</si>
  <si>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</si>
  <si>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</si>
  <si>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</si>
  <si>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</si>
  <si>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</si>
  <si>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</si>
  <si>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</si>
  <si>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</si>
  <si>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</si>
  <si>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</si>
  <si>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</si>
  <si>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</si>
  <si>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</si>
  <si>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</si>
  <si>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</si>
  <si>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</si>
  <si>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</si>
  <si>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</si>
  <si>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</si>
  <si>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</si>
  <si>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</si>
  <si>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</si>
  <si>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</si>
  <si>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</si>
  <si>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</si>
  <si>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</si>
  <si>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</si>
  <si>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</si>
  <si>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</si>
  <si>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</si>
  <si>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</si>
  <si>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</si>
  <si>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</si>
  <si>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</si>
  <si>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</si>
  <si>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</si>
  <si>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</si>
  <si>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</si>
  <si>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</si>
  <si>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</si>
  <si>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</si>
  <si>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</si>
  <si>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</si>
  <si>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</si>
  <si>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</si>
  <si>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</si>
  <si>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</si>
  <si>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</si>
  <si>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</si>
  <si>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</si>
  <si>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</si>
  <si>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</si>
  <si>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</si>
  <si>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</si>
  <si>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</si>
  <si>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</si>
  <si>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</si>
  <si>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</si>
  <si>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</si>
  <si>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</si>
  <si>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</si>
  <si>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</si>
  <si>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</si>
  <si>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</si>
  <si>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</si>
  <si>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</si>
  <si>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</si>
  <si>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</si>
  <si>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</si>
  <si>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</si>
  <si>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</si>
  <si>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</si>
  <si>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</si>
  <si>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</si>
  <si>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</si>
  <si>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</si>
  <si>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</si>
  <si>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</si>
  <si>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</si>
  <si>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</si>
  <si>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</si>
  <si>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</si>
  <si>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</si>
  <si>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</si>
  <si>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</si>
  <si>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</si>
  <si>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</si>
  <si>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</si>
  <si>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</si>
  <si>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</si>
  <si>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</si>
  <si>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</si>
  <si>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</si>
  <si>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</si>
  <si>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</si>
  <si>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</si>
  <si>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</si>
  <si>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</si>
  <si>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</si>
  <si>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</si>
  <si>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</si>
  <si>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</si>
  <si>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</si>
  <si>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</si>
  <si>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</si>
  <si>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</si>
  <si>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</si>
  <si>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</si>
  <si>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</si>
  <si>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</si>
  <si>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</si>
  <si>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</si>
  <si>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</si>
  <si>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</si>
  <si>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</si>
  <si>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</si>
  <si>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</si>
  <si>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</si>
  <si>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</si>
  <si>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</si>
  <si>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</si>
  <si>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</si>
  <si>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</si>
  <si>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</si>
  <si>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</si>
  <si>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</si>
  <si>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</si>
  <si>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</si>
  <si>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</si>
  <si>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</si>
  <si>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</si>
  <si>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</si>
  <si>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</si>
  <si>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</si>
  <si>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</si>
  <si>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</si>
  <si>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</si>
  <si>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</si>
  <si>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</si>
  <si>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</si>
  <si>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</si>
  <si>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</si>
  <si>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</si>
  <si>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</si>
  <si>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</si>
  <si>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</si>
  <si>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</si>
  <si>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</si>
  <si>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</si>
  <si>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</si>
  <si>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</si>
  <si>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</si>
  <si>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</si>
  <si>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</si>
  <si>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</si>
  <si>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</si>
  <si>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</si>
  <si>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</si>
  <si>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</si>
  <si>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</si>
  <si>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</si>
  <si>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</si>
  <si>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</si>
  <si>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</si>
  <si>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</si>
  <si>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</si>
  <si>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</si>
  <si>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</si>
  <si>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</si>
  <si>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</si>
  <si>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</si>
  <si>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</si>
  <si>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</si>
  <si>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</si>
  <si>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</si>
  <si>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</si>
  <si>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</si>
  <si>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</si>
  <si>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</si>
  <si>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</si>
  <si>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</si>
  <si>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</si>
  <si>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</si>
  <si>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</si>
  <si>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</si>
  <si>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</si>
  <si>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</si>
  <si>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</si>
  <si>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</si>
  <si>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</si>
  <si>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</si>
  <si>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</si>
  <si>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</si>
  <si>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</si>
  <si>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</si>
  <si>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</si>
  <si>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</si>
  <si>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</si>
  <si>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</si>
  <si>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</si>
  <si>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</si>
  <si>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</si>
  <si>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</si>
  <si>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</si>
  <si>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</si>
  <si>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</si>
  <si>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</si>
  <si>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</si>
  <si>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</si>
  <si>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</si>
  <si>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</si>
  <si>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</si>
  <si>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</si>
  <si>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</si>
  <si>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</si>
  <si>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</si>
  <si>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</si>
  <si>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</si>
  <si>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</si>
  <si>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</si>
  <si>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</si>
  <si>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</si>
  <si>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</si>
  <si>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</si>
  <si>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</si>
  <si>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</si>
  <si>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</si>
  <si>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</si>
  <si>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</si>
  <si>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</si>
  <si>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</si>
  <si>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</si>
  <si>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</si>
  <si>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</si>
  <si>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</si>
  <si>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</si>
  <si>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</si>
  <si>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</si>
  <si>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</si>
  <si>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</si>
  <si>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</si>
  <si>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</si>
  <si>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</si>
  <si>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</si>
  <si>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</si>
  <si>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</si>
  <si>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</si>
  <si>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</si>
  <si>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</si>
  <si>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</si>
  <si>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</si>
  <si>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</si>
  <si>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</si>
  <si>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</si>
  <si>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</si>
  <si>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</si>
  <si>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</si>
  <si>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</si>
  <si>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</si>
  <si>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</si>
  <si>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</si>
  <si>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</si>
  <si>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</si>
  <si>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</si>
  <si>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</si>
  <si>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</si>
  <si>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</si>
  <si>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</si>
  <si>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</si>
  <si>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</si>
  <si>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</si>
  <si>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</si>
  <si>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</si>
  <si>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</si>
  <si>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</si>
  <si>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</si>
  <si>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</si>
  <si>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</si>
  <si>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</si>
  <si>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</si>
  <si>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</si>
  <si>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</si>
  <si>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</si>
  <si>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</si>
  <si>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</si>
  <si>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</si>
  <si>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</si>
  <si>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</si>
  <si>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</si>
  <si>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</si>
  <si>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</si>
  <si>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</si>
  <si>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</si>
  <si>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</si>
  <si>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</si>
  <si>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</si>
  <si>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</si>
  <si>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</si>
  <si>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</si>
  <si>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</si>
  <si>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</si>
  <si>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</si>
  <si>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</si>
  <si>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</si>
  <si>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</si>
  <si>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</si>
  <si>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</si>
  <si>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</si>
  <si>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</si>
  <si>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</si>
  <si>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</si>
  <si>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</si>
  <si>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</si>
  <si>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</si>
  <si>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</si>
  <si>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</si>
  <si>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</si>
  <si>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</si>
  <si>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</si>
  <si>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</si>
  <si>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</si>
  <si>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</si>
  <si>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</si>
  <si>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</si>
  <si>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</si>
  <si>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</si>
  <si>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</si>
  <si>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</si>
  <si>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</si>
  <si>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</si>
  <si>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</si>
  <si>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</si>
  <si>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</si>
  <si>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</si>
  <si>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</si>
  <si>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</si>
  <si>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</si>
  <si>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</si>
  <si>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</si>
  <si>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</si>
  <si>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</si>
  <si>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</si>
  <si>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</si>
  <si>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</si>
  <si>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</si>
  <si>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</si>
  <si>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</si>
  <si>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</si>
  <si>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</si>
  <si>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</si>
  <si>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</si>
  <si>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</si>
  <si>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</si>
  <si>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</si>
  <si>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</si>
  <si>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</si>
  <si>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</si>
  <si>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</si>
  <si>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</si>
  <si>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</si>
  <si>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</si>
  <si>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</si>
  <si>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</si>
  <si>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</si>
  <si>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</si>
  <si>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</si>
  <si>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</si>
  <si>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</si>
  <si>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</si>
  <si>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</si>
  <si>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</si>
  <si>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</si>
  <si>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</si>
  <si>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</si>
  <si>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</si>
  <si>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</si>
  <si>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</si>
  <si>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</si>
  <si>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</si>
  <si>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</si>
  <si>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</si>
  <si>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</si>
  <si>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</si>
  <si>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</si>
  <si>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</si>
  <si>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</si>
  <si>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</si>
  <si>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</si>
  <si>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</si>
  <si>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</si>
  <si>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</si>
  <si>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</si>
  <si>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</si>
  <si>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</si>
  <si>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</si>
  <si>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</si>
  <si>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</si>
  <si>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</si>
  <si>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</si>
  <si>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</si>
  <si>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</si>
  <si>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</si>
  <si>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</si>
  <si>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</si>
  <si>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</si>
  <si>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</si>
  <si>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</si>
  <si>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</si>
  <si>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</si>
  <si>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</si>
  <si>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</si>
  <si>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</si>
  <si>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</si>
  <si>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</si>
  <si>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</si>
  <si>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</si>
  <si>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</si>
  <si>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</si>
  <si>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</si>
  <si>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</si>
  <si>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</si>
  <si>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</si>
  <si>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</si>
  <si>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</si>
  <si>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</si>
  <si>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</si>
  <si>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</si>
  <si>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</si>
  <si>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</si>
  <si>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</si>
  <si>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</si>
  <si>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</si>
  <si>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</si>
  <si>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</si>
  <si>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</si>
  <si>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</si>
  <si>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</si>
  <si>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</si>
  <si>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</si>
  <si>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</si>
  <si>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</si>
  <si>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</si>
  <si>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</si>
  <si>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</si>
  <si>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</si>
  <si>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</si>
  <si>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</si>
  <si>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</si>
  <si>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</si>
  <si>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</si>
  <si>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</si>
  <si>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</si>
  <si>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</si>
  <si>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</si>
  <si>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</si>
  <si>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</si>
  <si>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</si>
  <si>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</si>
  <si>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</si>
  <si>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</si>
  <si>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</si>
  <si>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</si>
  <si>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</si>
  <si>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</si>
  <si>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</si>
  <si>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</si>
  <si>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</si>
  <si>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</si>
  <si>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</si>
  <si>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</si>
  <si>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</si>
  <si>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</si>
  <si>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</si>
  <si>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</si>
  <si>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</si>
  <si>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</si>
  <si>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</si>
  <si>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</si>
  <si>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</si>
  <si>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</si>
  <si>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</si>
  <si>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</si>
  <si>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</si>
  <si>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</si>
  <si>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</si>
  <si>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</si>
  <si>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</si>
  <si>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</si>
  <si>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</si>
  <si>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</si>
  <si>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</si>
  <si>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</si>
  <si>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</si>
  <si>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</si>
  <si>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</si>
  <si>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</si>
  <si>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</si>
  <si>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</si>
  <si>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</si>
  <si>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</si>
  <si>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</si>
  <si>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</si>
  <si>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</si>
  <si>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</si>
  <si>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</si>
  <si>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</si>
  <si>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</si>
  <si>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</si>
  <si>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</si>
  <si>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</si>
  <si>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</si>
  <si>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</si>
  <si>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</si>
  <si>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</si>
  <si>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</si>
  <si>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</si>
  <si>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</si>
  <si>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</si>
  <si>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</si>
  <si>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</si>
  <si>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</si>
  <si>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</si>
  <si>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</si>
  <si>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</si>
  <si>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</si>
  <si>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</si>
  <si>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</si>
  <si>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</si>
  <si>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</si>
  <si>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</si>
  <si>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</si>
  <si>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</si>
  <si>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</si>
  <si>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</si>
  <si>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</si>
  <si>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</si>
  <si>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</si>
  <si>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</si>
  <si>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</si>
  <si>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</si>
  <si>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</si>
  <si>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</si>
  <si>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</si>
  <si>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</si>
  <si>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</si>
  <si>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</si>
  <si>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</si>
  <si>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</si>
  <si>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</si>
  <si>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</si>
  <si>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</si>
  <si>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</si>
  <si>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</si>
  <si>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</si>
  <si>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</si>
  <si>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</si>
  <si>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</si>
  <si>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</si>
  <si>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</si>
  <si>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</si>
  <si>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</si>
  <si>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</si>
  <si>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</si>
  <si>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</si>
  <si>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</si>
  <si>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</si>
  <si>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</si>
  <si>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</si>
  <si>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</si>
  <si>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</si>
  <si>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</si>
  <si>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</si>
  <si>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</si>
  <si>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</si>
  <si>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</si>
  <si>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</si>
  <si>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</si>
  <si>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</si>
  <si>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</si>
  <si>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</si>
  <si>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</si>
  <si>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</si>
  <si>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</si>
  <si>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</si>
  <si>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</si>
  <si>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</si>
  <si>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</si>
  <si>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</si>
  <si>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</si>
  <si>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</si>
  <si>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</si>
  <si>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</si>
  <si>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</si>
  <si>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</si>
  <si>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</si>
  <si>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</si>
  <si>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</si>
  <si>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</si>
  <si>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</si>
  <si>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</si>
  <si>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</si>
  <si>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</si>
  <si>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</si>
  <si>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</si>
  <si>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</si>
  <si>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</si>
  <si>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</si>
  <si>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</si>
  <si>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</si>
  <si>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</si>
  <si>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</si>
  <si>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</si>
  <si>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</si>
  <si>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</si>
  <si>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</si>
  <si>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</si>
  <si>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</si>
  <si>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</si>
  <si>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</si>
  <si>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</si>
  <si>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</si>
  <si>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</si>
  <si>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</si>
  <si>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</si>
  <si>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</si>
  <si>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</si>
  <si>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</si>
  <si>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</si>
  <si>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</si>
  <si>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</si>
  <si>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</si>
  <si>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</si>
  <si>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</si>
  <si>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</si>
  <si>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</si>
  <si>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</si>
  <si>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</si>
  <si>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</si>
  <si>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</si>
  <si>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</si>
  <si>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</si>
  <si>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</si>
  <si>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</si>
  <si>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</si>
  <si>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</si>
  <si>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</si>
  <si>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</si>
  <si>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</si>
  <si>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</si>
  <si>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</si>
  <si>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</si>
  <si>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</si>
  <si>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</si>
  <si>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</si>
  <si>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</si>
  <si>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</si>
  <si>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</si>
  <si>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</si>
  <si>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</si>
  <si>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</si>
  <si>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</si>
  <si>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</si>
  <si>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</si>
  <si>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</si>
  <si>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</si>
  <si>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</si>
  <si>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</si>
  <si>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</si>
  <si>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</si>
  <si>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</si>
  <si>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</si>
  <si>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</si>
  <si>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</si>
  <si>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</si>
  <si>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</si>
  <si>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</si>
  <si>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</si>
  <si>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</si>
  <si>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</si>
  <si>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</si>
  <si>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</si>
  <si>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</si>
  <si>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</si>
  <si>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</si>
  <si>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</si>
  <si>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</si>
  <si>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</si>
  <si>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</si>
  <si>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</si>
  <si>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</si>
  <si>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</si>
  <si>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</si>
  <si>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</si>
  <si>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</si>
  <si>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</si>
  <si>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</si>
  <si>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</si>
  <si>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</si>
  <si>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</si>
  <si>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</si>
  <si>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</si>
  <si>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</si>
  <si>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</si>
  <si>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</si>
  <si>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</si>
  <si>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</si>
  <si>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</si>
  <si>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</si>
  <si>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</si>
  <si>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</si>
  <si>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</si>
  <si>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</si>
  <si>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</si>
  <si>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</si>
  <si>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</si>
  <si>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</si>
  <si>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</si>
  <si>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</si>
  <si>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</si>
  <si>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</si>
  <si>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</si>
  <si>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</si>
  <si>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</si>
  <si>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</si>
  <si>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</si>
  <si>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</si>
  <si>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</si>
  <si>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</si>
  <si>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</si>
  <si>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</si>
  <si>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</si>
  <si>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</si>
  <si>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</si>
  <si>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</si>
  <si>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</si>
  <si>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</si>
  <si>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</si>
  <si>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</si>
  <si>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</si>
  <si>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</si>
  <si>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</si>
  <si>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</si>
  <si>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</si>
  <si>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</si>
  <si>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</si>
  <si>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</si>
  <si>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</si>
  <si>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</si>
  <si>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</si>
  <si>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</si>
  <si>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</si>
  <si>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</si>
  <si>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</si>
  <si>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</si>
  <si>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</si>
  <si>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</si>
  <si>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</si>
  <si>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</si>
  <si>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</si>
  <si>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</si>
  <si>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</si>
  <si>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</si>
  <si>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</si>
  <si>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</si>
  <si>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</si>
  <si>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</si>
  <si>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</si>
  <si>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</si>
  <si>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</si>
  <si>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</si>
  <si>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</si>
  <si>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</si>
  <si>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</si>
  <si>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</si>
  <si>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</si>
  <si>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</si>
  <si>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</si>
  <si>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</si>
  <si>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</si>
  <si>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</si>
  <si>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</si>
  <si>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</si>
  <si>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</si>
  <si>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</si>
  <si>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</si>
  <si>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</si>
  <si>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</si>
  <si>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</si>
  <si>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</si>
  <si>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</si>
  <si>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</si>
  <si>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</si>
  <si>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</si>
  <si>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</si>
  <si>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</si>
  <si>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</si>
  <si>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</si>
  <si>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</si>
  <si>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</si>
  <si>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</si>
  <si>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</si>
  <si>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</si>
  <si>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</si>
  <si>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</si>
  <si>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</si>
  <si>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</si>
  <si>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</si>
  <si>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</si>
  <si>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</si>
  <si>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</si>
  <si>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</si>
  <si>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</si>
  <si>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</si>
  <si>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</si>
  <si>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</si>
  <si>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</si>
  <si>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</si>
  <si>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</si>
  <si>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</si>
  <si>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</si>
  <si>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</si>
  <si>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</si>
  <si>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</si>
  <si>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</si>
  <si>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</si>
  <si>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</si>
  <si>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</si>
  <si>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</si>
  <si>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</si>
  <si>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</si>
  <si>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</si>
  <si>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</si>
  <si>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</si>
  <si>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</si>
  <si>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</si>
  <si>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</si>
  <si>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</si>
  <si>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</si>
  <si>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</si>
  <si>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</si>
  <si>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</si>
  <si>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</si>
  <si>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</si>
  <si>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</si>
  <si>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</si>
  <si>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</si>
  <si>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</si>
  <si>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</si>
  <si>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</si>
  <si>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</si>
  <si>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</si>
  <si>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</si>
  <si>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</si>
  <si>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</si>
  <si>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</si>
  <si>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</si>
  <si>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</si>
  <si>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</si>
  <si>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</si>
  <si>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</si>
  <si>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</si>
  <si>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</si>
  <si>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</si>
  <si>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</si>
  <si>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</si>
  <si>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</si>
  <si>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</si>
  <si>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</si>
  <si>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</si>
  <si>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</si>
  <si>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</si>
  <si>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</si>
  <si>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</si>
  <si>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</si>
  <si>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</si>
  <si>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</si>
  <si>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</si>
  <si>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</si>
  <si>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</si>
  <si>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</si>
  <si>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</si>
  <si>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</si>
  <si>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</si>
  <si>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</si>
  <si>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</si>
  <si>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</si>
  <si>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</si>
  <si>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</si>
  <si>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</si>
  <si>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</si>
  <si>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</si>
  <si>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</si>
  <si>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</si>
  <si>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</si>
  <si>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</si>
  <si>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</si>
  <si>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</si>
  <si>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</si>
  <si>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</si>
  <si>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</si>
  <si>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</si>
  <si>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</si>
  <si>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</si>
  <si>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</si>
  <si>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</si>
  <si>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</si>
  <si>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</si>
  <si>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</si>
  <si>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</si>
  <si>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</si>
  <si>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</si>
  <si>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</si>
  <si>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</si>
  <si>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</si>
  <si>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</si>
  <si>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</si>
  <si>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</si>
  <si>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</si>
  <si>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</si>
  <si>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</si>
  <si>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</si>
  <si>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</si>
  <si>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</si>
  <si>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</si>
  <si>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</si>
  <si>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</si>
  <si>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</si>
  <si>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</si>
  <si>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</si>
  <si>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</si>
  <si>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</si>
  <si>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</si>
  <si>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</si>
  <si>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</si>
  <si>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</si>
  <si>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</si>
  <si>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</si>
  <si>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</si>
  <si>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</si>
  <si>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</si>
  <si>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</si>
  <si>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</si>
  <si>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</si>
  <si>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</si>
  <si>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</si>
  <si>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</si>
  <si>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</si>
  <si>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</si>
  <si>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</si>
  <si>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</si>
  <si>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</si>
  <si>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</si>
  <si>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</si>
  <si>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</si>
  <si>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</si>
  <si>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</si>
  <si>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</si>
  <si>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</si>
  <si>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</si>
  <si>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</si>
  <si>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</si>
  <si>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</si>
  <si>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</si>
  <si>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</si>
  <si>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</si>
  <si>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</si>
  <si>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</si>
  <si>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</si>
  <si>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</si>
  <si>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</si>
  <si>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</si>
  <si>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</si>
  <si>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</si>
  <si>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</si>
  <si>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</si>
  <si>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</si>
  <si>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</si>
  <si>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</si>
  <si>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</si>
  <si>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</si>
  <si>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</si>
  <si>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</si>
  <si>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</si>
  <si>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</si>
  <si>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</si>
  <si>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</si>
  <si>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</si>
  <si>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</si>
  <si>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</si>
  <si>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</si>
  <si>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</si>
  <si>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</si>
  <si>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</si>
  <si>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</si>
  <si>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</si>
  <si>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</si>
  <si>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</si>
  <si>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</si>
  <si>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</si>
  <si>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</si>
  <si>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</si>
  <si>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</si>
  <si>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</si>
  <si>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</si>
  <si>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</si>
  <si>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</si>
  <si>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</si>
  <si>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</si>
  <si>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</si>
  <si>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</si>
  <si>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</si>
  <si>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</si>
  <si>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</si>
  <si>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</si>
  <si>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</si>
  <si>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</si>
  <si>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</si>
  <si>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</si>
  <si>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</si>
  <si>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</si>
  <si>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</si>
  <si>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</si>
  <si>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</si>
  <si>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</si>
  <si>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</si>
  <si>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</si>
  <si>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</si>
  <si>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</si>
  <si>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</si>
  <si>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</si>
  <si>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</si>
  <si>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</si>
  <si>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</si>
  <si>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</si>
  <si>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</si>
  <si>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</si>
  <si>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</si>
  <si>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</si>
  <si>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</si>
  <si>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</si>
  <si>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</si>
  <si>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</si>
  <si>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</si>
  <si>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</si>
  <si>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</si>
  <si>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</si>
  <si>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</si>
  <si>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</si>
  <si>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</si>
  <si>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</si>
  <si>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</si>
  <si>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</si>
  <si>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</si>
  <si>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</si>
  <si>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</si>
  <si>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</si>
  <si>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</si>
  <si>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</si>
  <si>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</si>
  <si>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</si>
  <si>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</si>
  <si>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</si>
  <si>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</si>
  <si>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</si>
  <si>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</si>
  <si>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</si>
  <si>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</si>
  <si>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</si>
  <si>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</si>
  <si>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</si>
  <si>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</si>
  <si>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</si>
  <si>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</si>
  <si>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</si>
  <si>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</si>
  <si>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</si>
  <si>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</si>
  <si>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</si>
  <si>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</si>
  <si>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</si>
  <si>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</si>
  <si>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</si>
  <si>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</si>
  <si>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</si>
  <si>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</si>
  <si>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</si>
  <si>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</si>
  <si>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</si>
  <si>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</si>
  <si>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</si>
  <si>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</si>
  <si>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</si>
  <si>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</si>
  <si>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</si>
  <si>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</si>
  <si>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</si>
  <si>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</si>
  <si>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</si>
  <si>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</si>
  <si>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</si>
  <si>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</si>
  <si>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</si>
  <si>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</si>
  <si>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</si>
  <si>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</si>
  <si>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</si>
  <si>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</si>
  <si>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</si>
  <si>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</si>
  <si>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</si>
  <si>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</si>
  <si>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</si>
  <si>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</si>
  <si>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</si>
  <si>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</si>
  <si>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</si>
  <si>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</si>
  <si>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</si>
  <si>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</si>
  <si>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</si>
  <si>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</si>
  <si>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</si>
  <si>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</si>
  <si>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</si>
  <si>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</si>
  <si>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</si>
  <si>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</si>
  <si>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</si>
  <si>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</si>
  <si>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</si>
  <si>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</si>
  <si>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</si>
  <si>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</si>
  <si>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</si>
  <si>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</si>
  <si>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</si>
  <si>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</si>
  <si>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</si>
  <si>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</si>
  <si>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</si>
  <si>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</si>
  <si>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</si>
  <si>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</si>
  <si>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</si>
  <si>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</si>
  <si>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</si>
  <si>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</si>
  <si>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</si>
  <si>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</si>
  <si>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</si>
  <si>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</si>
  <si>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</si>
  <si>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</si>
  <si>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</si>
  <si>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</si>
  <si>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</si>
  <si>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</si>
  <si>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</si>
  <si>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</si>
  <si>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</si>
  <si>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</si>
  <si>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</si>
  <si>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</si>
  <si>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</si>
  <si>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</si>
  <si>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</si>
  <si>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</si>
  <si>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</si>
  <si>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</si>
  <si>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</si>
  <si>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</si>
  <si>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</si>
  <si>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</si>
  <si>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</si>
  <si>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</si>
  <si>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</si>
  <si>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</si>
  <si>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</si>
  <si>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</si>
  <si>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</si>
  <si>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</si>
  <si>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</si>
  <si>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</si>
  <si>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</si>
  <si>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</si>
  <si>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</si>
  <si>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</si>
  <si>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</si>
  <si>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</si>
  <si>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</si>
  <si>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</si>
  <si>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</si>
  <si>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</si>
  <si>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</si>
  <si>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</si>
  <si>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</si>
  <si>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</si>
  <si>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</si>
  <si>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</si>
  <si>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</si>
  <si>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</si>
  <si>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</si>
  <si>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</si>
  <si>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</si>
  <si>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</si>
  <si>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</si>
  <si>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</si>
  <si>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</si>
  <si>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</si>
  <si>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</si>
  <si>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</si>
  <si>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</si>
  <si>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</si>
  <si>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</si>
  <si>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</si>
  <si>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</si>
  <si>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</si>
  <si>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</si>
  <si>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</si>
  <si>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</si>
  <si>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</si>
  <si>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</si>
  <si>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</si>
  <si>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</si>
  <si>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</si>
  <si>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</si>
  <si>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</si>
  <si>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</si>
  <si>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</si>
  <si>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</si>
  <si>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</si>
  <si>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</si>
  <si>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</si>
  <si>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</si>
  <si>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</si>
  <si>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</si>
  <si>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</si>
  <si>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</si>
  <si>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</si>
  <si>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</si>
  <si>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</si>
  <si>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</si>
  <si>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</si>
  <si>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</si>
  <si>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</si>
  <si>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</si>
  <si>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</si>
  <si>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</si>
  <si>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</si>
  <si>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</si>
  <si>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</si>
  <si>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</si>
  <si>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</si>
  <si>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</si>
  <si>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</si>
  <si>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</si>
  <si>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</si>
  <si>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</si>
  <si>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</si>
  <si>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</si>
  <si>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</si>
  <si>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</si>
  <si>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</si>
  <si>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</si>
  <si>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</si>
  <si>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</si>
  <si>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</si>
  <si>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</si>
  <si>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</si>
  <si>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</si>
  <si>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</si>
  <si>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</si>
  <si>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</si>
  <si>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</si>
  <si>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</si>
  <si>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</si>
  <si>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</si>
  <si>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</si>
  <si>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</si>
  <si>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</si>
  <si>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</si>
  <si>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</si>
  <si>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</si>
  <si>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</si>
  <si>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</si>
  <si>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</si>
  <si>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</si>
  <si>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</si>
  <si>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</si>
  <si>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</si>
  <si>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</si>
  <si>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</si>
  <si>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</si>
  <si>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</si>
  <si>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</si>
  <si>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</si>
  <si>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</si>
  <si>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</si>
  <si>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</si>
  <si>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</si>
  <si>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</si>
  <si>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</si>
  <si>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</si>
  <si>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</si>
  <si>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</si>
  <si>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</si>
  <si>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</si>
  <si>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</si>
  <si>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</si>
  <si>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</si>
  <si>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</si>
  <si>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</si>
  <si>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</si>
  <si>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</si>
  <si>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</si>
  <si>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</si>
  <si>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</si>
  <si>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</si>
  <si>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</si>
  <si>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</si>
  <si>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</si>
  <si>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</si>
  <si>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</si>
  <si>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</si>
  <si>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</si>
  <si>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</si>
  <si>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</si>
  <si>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</si>
  <si>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</si>
  <si>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</si>
  <si>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</si>
  <si>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</si>
  <si>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</si>
  <si>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</si>
  <si>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</si>
  <si>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</si>
  <si>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</si>
  <si>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</si>
  <si>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</si>
  <si>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</si>
  <si>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</si>
  <si>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</si>
  <si>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</si>
  <si>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</si>
  <si>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</si>
  <si>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</si>
  <si>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</si>
  <si>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</si>
  <si>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</si>
  <si>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</si>
  <si>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</si>
  <si>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</si>
  <si>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</si>
  <si>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</si>
  <si>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</si>
  <si>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</si>
  <si>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</si>
  <si>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</si>
  <si>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</si>
  <si>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</si>
  <si>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</si>
  <si>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</si>
  <si>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</si>
  <si>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</si>
  <si>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</si>
  <si>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</si>
  <si>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</si>
  <si>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</si>
  <si>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</si>
  <si>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</si>
  <si>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</si>
  <si>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</si>
  <si>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</si>
  <si>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</si>
  <si>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</si>
  <si>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</si>
  <si>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</si>
  <si>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</si>
  <si>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</si>
  <si>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</si>
  <si>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</si>
  <si>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</si>
  <si>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</si>
  <si>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</si>
  <si>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</si>
  <si>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</si>
  <si>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</si>
  <si>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</si>
  <si>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</si>
  <si>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</si>
  <si>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</si>
  <si>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</si>
  <si>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</si>
  <si>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</si>
  <si>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</si>
  <si>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</si>
  <si>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</si>
  <si>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</si>
  <si>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</si>
  <si>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</si>
  <si>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</si>
  <si>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</si>
  <si>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</si>
  <si>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</si>
  <si>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</si>
  <si>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</si>
  <si>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</si>
  <si>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</si>
  <si>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</si>
  <si>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</si>
  <si>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</si>
  <si>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</si>
  <si>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</si>
  <si>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</si>
  <si>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</si>
  <si>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</si>
  <si>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</si>
  <si>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</si>
  <si>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</si>
  <si>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</si>
  <si>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</si>
  <si>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</si>
  <si>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</si>
  <si>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</si>
  <si>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</si>
  <si>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</si>
  <si>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</si>
  <si>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</si>
  <si>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</si>
  <si>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</si>
  <si>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</si>
  <si>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</si>
  <si>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</si>
  <si>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</si>
  <si>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</si>
  <si>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</si>
  <si>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</si>
  <si>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</si>
  <si>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</si>
  <si>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</si>
  <si>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</si>
  <si>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</si>
  <si>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</si>
  <si>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</si>
  <si>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</si>
  <si>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</si>
  <si>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</si>
  <si>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</si>
  <si>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</si>
  <si>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</si>
  <si>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</si>
  <si>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</si>
  <si>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</si>
  <si>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</si>
  <si>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</si>
  <si>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</si>
  <si>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</si>
  <si>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</si>
  <si>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</si>
  <si>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</si>
  <si>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</si>
  <si>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</si>
  <si>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</si>
  <si>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</si>
  <si>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</si>
  <si>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</si>
  <si>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</si>
  <si>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</si>
  <si>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</si>
  <si>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</si>
  <si>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</si>
  <si>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</si>
  <si>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</si>
  <si>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</si>
  <si>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</si>
  <si>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</si>
  <si>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</si>
  <si>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</si>
  <si>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</si>
  <si>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</si>
  <si>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</si>
  <si>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</si>
  <si>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</si>
  <si>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</si>
  <si>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</si>
  <si>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</si>
  <si>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</si>
  <si>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</si>
  <si>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</si>
  <si>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</si>
  <si>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</si>
  <si>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</si>
  <si>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</si>
  <si>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</si>
  <si>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</si>
  <si>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</si>
  <si>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</si>
  <si>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</si>
  <si>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</si>
  <si>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</si>
  <si>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</si>
  <si>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</si>
  <si>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</si>
  <si>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</si>
  <si>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</si>
  <si>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</si>
  <si>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</si>
  <si>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</si>
  <si>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</si>
  <si>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</si>
  <si>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</si>
  <si>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</si>
  <si>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</si>
  <si>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</si>
  <si>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</si>
  <si>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</si>
  <si>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</si>
  <si>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</si>
  <si>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</si>
  <si>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</si>
  <si>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</si>
  <si>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</si>
  <si>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</si>
  <si>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</si>
  <si>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</si>
  <si>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</si>
  <si>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</si>
  <si>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</si>
  <si>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</si>
  <si>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</si>
  <si>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</si>
  <si>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</si>
  <si>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</si>
  <si>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</si>
  <si>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</si>
  <si>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</si>
  <si>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</si>
  <si>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</si>
  <si>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</si>
  <si>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</si>
  <si>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</si>
  <si>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</si>
  <si>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</si>
  <si>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</si>
  <si>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</si>
  <si>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</si>
  <si>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</si>
  <si>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</si>
  <si>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</si>
  <si>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</si>
  <si>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</si>
  <si>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</si>
  <si>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</si>
  <si>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</si>
  <si>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</si>
  <si>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</si>
  <si>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</si>
  <si>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</si>
  <si>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</si>
  <si>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</si>
  <si>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</si>
  <si>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</si>
  <si>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</si>
  <si>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</si>
  <si>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</si>
  <si>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</si>
  <si>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</si>
  <si>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</si>
  <si>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</si>
  <si>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</si>
  <si>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</si>
  <si>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</si>
  <si>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</si>
  <si>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</si>
  <si>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</si>
  <si>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</si>
  <si>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</si>
  <si>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</si>
  <si>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</si>
  <si>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</si>
  <si>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</si>
  <si>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</si>
  <si>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</si>
  <si>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</si>
  <si>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</si>
  <si>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</si>
  <si>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</si>
  <si>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</si>
  <si>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</si>
  <si>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</si>
  <si>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</si>
  <si>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</si>
  <si>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</si>
  <si>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</si>
  <si>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</si>
  <si>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</si>
  <si>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</si>
  <si>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</si>
  <si>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</si>
  <si>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</si>
  <si>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</si>
  <si>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</si>
  <si>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</si>
  <si>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</si>
  <si>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</si>
  <si>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</si>
  <si>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</si>
  <si>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</si>
  <si>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</si>
  <si>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</si>
  <si>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</si>
  <si>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</si>
  <si>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</si>
  <si>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</si>
  <si>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</si>
  <si>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</si>
  <si>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</si>
  <si>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</si>
  <si>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</si>
  <si>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</si>
  <si>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</si>
  <si>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</si>
  <si>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</si>
  <si>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</si>
  <si>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</si>
  <si>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</si>
  <si>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</si>
  <si>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</si>
  <si>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</si>
  <si>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</si>
  <si>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</si>
  <si>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</si>
  <si>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</si>
  <si>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</si>
  <si>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</si>
  <si>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</si>
  <si>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</si>
  <si>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</si>
  <si>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</si>
  <si>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</si>
  <si>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</si>
  <si>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</si>
  <si>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</si>
  <si>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</si>
  <si>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</si>
  <si>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</si>
  <si>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</si>
  <si>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</si>
  <si>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</si>
  <si>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</si>
  <si>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</si>
  <si>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</si>
  <si>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</si>
  <si>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</si>
  <si>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</si>
  <si>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</si>
  <si>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</si>
  <si>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</si>
  <si>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</si>
  <si>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</si>
  <si>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</si>
  <si>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</si>
  <si>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</si>
  <si>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</si>
  <si>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</si>
  <si>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</si>
  <si>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</si>
  <si>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</si>
  <si>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</si>
  <si>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</si>
  <si>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</si>
  <si>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</si>
  <si>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</si>
  <si>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</si>
  <si>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</si>
  <si>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</si>
  <si>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</si>
  <si>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</si>
  <si>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</si>
  <si>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</si>
  <si>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</si>
  <si>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</si>
  <si>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</si>
  <si>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</si>
  <si>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</si>
  <si>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</si>
  <si>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</si>
  <si>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</si>
  <si>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</si>
  <si>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</si>
  <si>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</si>
  <si>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</si>
  <si>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</si>
  <si>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</si>
  <si>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</si>
  <si>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</si>
  <si>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</si>
  <si>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</si>
  <si>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</si>
  <si>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</si>
  <si>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</si>
  <si>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</si>
  <si>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</si>
  <si>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</si>
  <si>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</si>
  <si>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</si>
  <si>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</si>
  <si>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</si>
  <si>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</si>
  <si>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</si>
  <si>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</si>
  <si>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</si>
  <si>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</si>
  <si>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</si>
  <si>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</si>
  <si>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</si>
  <si>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</si>
  <si>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</si>
  <si>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</si>
  <si>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</si>
  <si>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</si>
  <si>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</si>
  <si>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</si>
  <si>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</si>
  <si>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</si>
  <si>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</si>
  <si>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</si>
  <si>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</si>
  <si>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</si>
  <si>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</si>
  <si>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</si>
  <si>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</si>
  <si>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</si>
  <si>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</si>
  <si>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</si>
  <si>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</si>
  <si>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</si>
  <si>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</si>
  <si>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</si>
  <si>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</si>
  <si>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</si>
  <si>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</si>
  <si>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</si>
  <si>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</si>
  <si>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</si>
  <si>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</si>
  <si>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</si>
  <si>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</si>
  <si>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</si>
  <si>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</si>
  <si>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</si>
  <si>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</si>
  <si>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</si>
  <si>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</si>
  <si>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</si>
  <si>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</si>
  <si>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</si>
  <si>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</si>
  <si>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</si>
  <si>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</si>
  <si>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</si>
  <si>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</si>
  <si>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</si>
  <si>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</si>
  <si>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</si>
  <si>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</si>
  <si>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</si>
  <si>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</si>
  <si>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</si>
  <si>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</si>
  <si>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</si>
  <si>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</si>
  <si>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</si>
  <si>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</si>
  <si>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</si>
  <si>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</si>
  <si>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</si>
  <si>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</si>
  <si>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</si>
  <si>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</si>
  <si>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</si>
  <si>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</si>
  <si>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</si>
  <si>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</si>
  <si>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</si>
  <si>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</si>
  <si>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</si>
  <si>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</si>
  <si>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</si>
  <si>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</si>
  <si>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</si>
  <si>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</si>
  <si>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</si>
  <si>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</si>
  <si>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</si>
  <si>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</si>
  <si>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</si>
  <si>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</si>
  <si>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</si>
  <si>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</si>
  <si>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</si>
  <si>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</si>
  <si>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</si>
  <si>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</si>
  <si>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</si>
  <si>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</si>
  <si>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</si>
  <si>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</si>
  <si>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</si>
  <si>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</si>
  <si>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</si>
  <si>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</si>
  <si>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</si>
  <si>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</si>
  <si>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</si>
  <si>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</si>
  <si>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</si>
  <si>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</si>
  <si>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</si>
  <si>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</si>
  <si>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</si>
  <si>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</si>
  <si>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</si>
  <si>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</si>
  <si>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</si>
  <si>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</si>
  <si>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</si>
  <si>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</si>
  <si>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</si>
  <si>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</si>
  <si>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</si>
  <si>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</si>
  <si>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</si>
  <si>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</si>
  <si>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</si>
  <si>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</si>
  <si>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</si>
  <si>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</si>
  <si>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</si>
  <si>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</si>
  <si>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</si>
  <si>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</si>
  <si>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</si>
  <si>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</si>
  <si>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</si>
  <si>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</si>
  <si>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</si>
  <si>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</si>
  <si>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</si>
  <si>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</si>
  <si>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</si>
  <si>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</si>
  <si>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</si>
  <si>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</si>
  <si>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</si>
  <si>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</si>
  <si>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</si>
  <si>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</si>
  <si>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</si>
  <si>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</si>
  <si>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</si>
  <si>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</si>
  <si>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</si>
  <si>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</si>
  <si>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</si>
  <si>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</si>
  <si>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</si>
  <si>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</si>
  <si>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</si>
  <si>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</si>
  <si>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</si>
  <si>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</si>
  <si>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</si>
  <si>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</si>
  <si>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</si>
  <si>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</si>
  <si>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</si>
  <si>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</si>
  <si>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</si>
  <si>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</si>
  <si>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</si>
  <si>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</si>
  <si>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</si>
  <si>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</si>
  <si>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</si>
  <si>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</si>
  <si>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</si>
  <si>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</si>
  <si>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</si>
  <si>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</si>
  <si>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</si>
  <si>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</si>
  <si>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</si>
  <si>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</si>
  <si>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</si>
  <si>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</si>
  <si>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</si>
  <si>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</si>
  <si>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</si>
  <si>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</si>
  <si>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</si>
  <si>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</si>
  <si>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</si>
  <si>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</si>
  <si>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</si>
  <si>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</si>
  <si>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</si>
  <si>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</si>
  <si>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</si>
  <si>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</si>
  <si>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</si>
  <si>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</si>
  <si>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</si>
  <si>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</si>
  <si>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</si>
  <si>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</si>
  <si>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</si>
  <si>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</si>
  <si>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</si>
  <si>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</si>
  <si>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</si>
  <si>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</si>
  <si>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</si>
  <si>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</si>
  <si>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</si>
  <si>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</si>
  <si>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</si>
  <si>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</si>
  <si>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</si>
  <si>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</si>
  <si>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</si>
  <si>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</si>
  <si>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</si>
  <si>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</si>
  <si>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</si>
  <si>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</si>
  <si>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</si>
  <si>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</si>
  <si>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</si>
  <si>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</si>
  <si>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</si>
  <si>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</si>
  <si>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</si>
  <si>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</si>
  <si>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</si>
  <si>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</si>
  <si>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</si>
  <si>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</si>
  <si>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</si>
  <si>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</si>
  <si>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</si>
  <si>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</si>
  <si>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</si>
  <si>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</si>
  <si>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</si>
  <si>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</si>
  <si>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</si>
  <si>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</si>
  <si>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</si>
  <si>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</si>
  <si>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</si>
  <si>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</si>
  <si>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</si>
  <si>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</si>
  <si>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</si>
  <si>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</si>
  <si>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</si>
  <si>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</si>
  <si>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</si>
  <si>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</si>
  <si>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</si>
  <si>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</si>
  <si>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</si>
  <si>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</si>
  <si>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</si>
  <si>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</si>
  <si>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</si>
  <si>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</si>
  <si>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</si>
  <si>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</si>
  <si>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</si>
  <si>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</si>
  <si>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</si>
  <si>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</si>
  <si>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</si>
  <si>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</si>
  <si>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</si>
  <si>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</si>
  <si>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</si>
  <si>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</si>
  <si>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</si>
  <si>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</si>
  <si>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</si>
  <si>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</si>
  <si>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</si>
  <si>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</si>
  <si>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</si>
  <si>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</si>
  <si>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</si>
  <si>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</si>
  <si>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</si>
  <si>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</si>
  <si>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</si>
  <si>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</si>
  <si>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</si>
  <si>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</si>
  <si>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</si>
  <si>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</si>
  <si>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</si>
  <si>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</si>
  <si>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</si>
  <si>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</si>
  <si>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</si>
  <si>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</si>
  <si>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</si>
  <si>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</si>
  <si>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</si>
  <si>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</si>
  <si>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</si>
  <si>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</si>
  <si>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</si>
  <si>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</si>
  <si>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</si>
  <si>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</si>
  <si>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</si>
  <si>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</si>
  <si>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</si>
  <si>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</si>
  <si>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</si>
  <si>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</si>
  <si>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</si>
  <si>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</si>
  <si>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</si>
  <si>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</si>
  <si>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</si>
  <si>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</si>
  <si>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</si>
  <si>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</si>
  <si>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</si>
  <si>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</si>
  <si>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</si>
  <si>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</si>
  <si>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</si>
  <si>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</si>
  <si>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</si>
  <si>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</si>
  <si>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</si>
  <si>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</si>
  <si>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</si>
  <si>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</si>
  <si>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</si>
  <si>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</si>
  <si>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</si>
  <si>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</si>
  <si>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</si>
  <si>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</si>
  <si>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</si>
  <si>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</si>
  <si>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</si>
  <si>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</si>
  <si>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</si>
  <si>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</si>
  <si>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</si>
  <si>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</si>
  <si>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</si>
  <si>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</si>
  <si>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</si>
  <si>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</si>
  <si>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</si>
  <si>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</si>
  <si>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</si>
  <si>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</si>
  <si>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</si>
  <si>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</si>
  <si>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</si>
  <si>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</si>
  <si>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</si>
  <si>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</si>
  <si>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</si>
  <si>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</si>
  <si>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</si>
  <si>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</si>
  <si>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</si>
  <si>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</si>
  <si>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</si>
  <si>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</si>
  <si>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</si>
  <si>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</si>
  <si>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</si>
  <si>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</si>
  <si>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</si>
  <si>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</si>
  <si>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</si>
  <si>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</si>
  <si>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</si>
  <si>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</si>
  <si>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</si>
  <si>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</si>
  <si>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</si>
  <si>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</si>
  <si>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</si>
  <si>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</si>
  <si>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</si>
  <si>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</si>
  <si>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</si>
  <si>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</si>
  <si>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</si>
  <si>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</si>
  <si>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</si>
  <si>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</si>
  <si>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</si>
  <si>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</si>
  <si>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</si>
  <si>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</si>
  <si>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</si>
  <si>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</si>
  <si>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</si>
  <si>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</si>
  <si>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</si>
  <si>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</si>
  <si>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</si>
  <si>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</si>
  <si>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</si>
  <si>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</si>
  <si>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</si>
  <si>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</si>
  <si>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</si>
  <si>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</si>
  <si>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</si>
  <si>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</si>
  <si>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</si>
  <si>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</si>
  <si>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</si>
  <si>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</si>
  <si>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</si>
  <si>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</si>
  <si>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</si>
  <si>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</si>
  <si>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</si>
  <si>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</si>
  <si>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</si>
  <si>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</si>
  <si>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</si>
  <si>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</si>
  <si>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</si>
  <si>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</si>
  <si>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</si>
  <si>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</si>
  <si>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</si>
  <si>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</si>
  <si>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</si>
  <si>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</si>
  <si>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</si>
  <si>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</si>
  <si>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</si>
  <si>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</si>
  <si>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</si>
  <si>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</si>
  <si>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</si>
  <si>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</si>
  <si>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</si>
  <si>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</si>
  <si>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</si>
  <si>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</si>
  <si>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</si>
  <si>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</si>
  <si>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</si>
  <si>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</si>
  <si>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</si>
  <si>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</si>
  <si>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</si>
  <si>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</si>
  <si>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</si>
  <si>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</si>
  <si>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</si>
  <si>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</si>
  <si>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</si>
  <si>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</si>
  <si>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</si>
  <si>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</si>
  <si>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</si>
  <si>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</si>
  <si>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</si>
  <si>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</si>
  <si>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</si>
  <si>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</si>
  <si>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</si>
  <si>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</si>
  <si>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</si>
  <si>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</si>
  <si>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</si>
  <si>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</si>
  <si>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</si>
  <si>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</si>
  <si>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</si>
  <si>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</si>
  <si>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</si>
  <si>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</si>
  <si>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</si>
  <si>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</si>
  <si>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</si>
  <si>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</si>
  <si>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</si>
  <si>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</si>
  <si>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</si>
  <si>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</si>
  <si>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</si>
  <si>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</si>
  <si>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</si>
  <si>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</si>
  <si>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</si>
  <si>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</si>
  <si>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</si>
  <si>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</si>
  <si>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</si>
  <si>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</si>
  <si>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</si>
  <si>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</si>
  <si>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</si>
  <si>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</si>
  <si>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</si>
  <si>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</si>
  <si>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</si>
  <si>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</si>
  <si>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</si>
  <si>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</si>
  <si>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</si>
  <si>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</si>
  <si>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</si>
  <si>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</si>
  <si>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</si>
  <si>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</si>
  <si>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</si>
  <si>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</si>
  <si>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</si>
  <si>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</si>
  <si>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</si>
  <si>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</si>
  <si>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</si>
  <si>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</si>
  <si>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</si>
  <si>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</si>
  <si>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</si>
  <si>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</si>
  <si>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</si>
  <si>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</si>
  <si>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</si>
  <si>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</si>
  <si>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</si>
  <si>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</si>
  <si>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</si>
  <si>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</si>
  <si>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</si>
  <si>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</si>
  <si>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</si>
  <si>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</si>
  <si>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</si>
  <si>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</si>
  <si>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</si>
  <si>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</si>
  <si>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</si>
  <si>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</si>
  <si>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</si>
  <si>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</si>
  <si>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</si>
  <si>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</si>
  <si>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</si>
  <si>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</si>
  <si>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</si>
  <si>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</si>
  <si>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</si>
  <si>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</si>
  <si>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</si>
  <si>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</si>
  <si>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</si>
  <si>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</si>
  <si>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</si>
  <si>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</si>
  <si>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</si>
  <si>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</si>
  <si>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</si>
  <si>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</si>
  <si>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</si>
  <si>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</si>
  <si>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</si>
  <si>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</si>
  <si>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</si>
  <si>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</si>
  <si>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</si>
  <si>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</si>
  <si>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</si>
  <si>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</si>
  <si>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</si>
  <si>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</si>
  <si>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</si>
  <si>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</si>
  <si>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</si>
  <si>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</si>
  <si>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</si>
  <si>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</si>
  <si>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</si>
  <si>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</si>
  <si>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</si>
  <si>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</si>
  <si>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</si>
  <si>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</si>
  <si>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</si>
  <si>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</si>
  <si>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</si>
  <si>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</si>
  <si>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</si>
  <si>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</si>
  <si>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</si>
  <si>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</si>
  <si>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</si>
  <si>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</si>
  <si>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</si>
  <si>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</si>
  <si>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</si>
  <si>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</si>
  <si>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</si>
  <si>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</si>
  <si>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</si>
  <si>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</si>
  <si>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</si>
  <si>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</si>
  <si>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</si>
  <si>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</si>
  <si>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</si>
  <si>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</si>
  <si>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</si>
  <si>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</si>
  <si>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</si>
  <si>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</si>
  <si>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</si>
  <si>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</si>
  <si>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</si>
  <si>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</si>
  <si>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</si>
  <si>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</si>
  <si>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</si>
  <si>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</si>
  <si>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</si>
  <si>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</si>
  <si>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</si>
  <si>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</si>
  <si>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</si>
  <si>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</si>
  <si>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</si>
  <si>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</si>
  <si>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</si>
  <si>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</si>
  <si>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</si>
  <si>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</si>
  <si>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</si>
  <si>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</si>
  <si>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</si>
  <si>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</si>
  <si>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</si>
  <si>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</si>
  <si>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</si>
  <si>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</si>
  <si>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</si>
  <si>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</si>
  <si>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</si>
  <si>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</si>
  <si>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</si>
  <si>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</si>
  <si>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</si>
  <si>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</si>
  <si>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</si>
  <si>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</si>
  <si>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</si>
  <si>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</si>
  <si>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</si>
  <si>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</si>
  <si>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</si>
  <si>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</si>
  <si>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</si>
  <si>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</si>
  <si>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</si>
  <si>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</si>
  <si>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</si>
  <si>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</si>
  <si>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</si>
  <si>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</si>
  <si>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</si>
  <si>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</si>
  <si>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</si>
  <si>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</si>
  <si>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</si>
  <si>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</si>
  <si>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</si>
  <si>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</si>
  <si>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</si>
  <si>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</si>
  <si>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</si>
  <si>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</si>
  <si>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</si>
  <si>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</si>
  <si>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</si>
  <si>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</si>
  <si>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</si>
  <si>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</si>
  <si>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</si>
  <si>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</si>
  <si>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</si>
  <si>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</si>
  <si>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</si>
  <si>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</si>
  <si>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</si>
  <si>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</si>
  <si>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</si>
  <si>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</si>
  <si>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</si>
  <si>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</si>
  <si>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</si>
  <si>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</si>
  <si>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</si>
  <si>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</si>
  <si>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</si>
  <si>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</si>
  <si>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</si>
  <si>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</si>
  <si>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</si>
  <si>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</si>
  <si>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</si>
  <si>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</si>
  <si>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</si>
  <si>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</si>
  <si>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</si>
  <si>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</si>
  <si>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</si>
  <si>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</si>
  <si>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</si>
  <si>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</si>
  <si>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</si>
  <si>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</si>
  <si>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</si>
  <si>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</si>
  <si>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</si>
  <si>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</si>
  <si>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</si>
  <si>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</si>
  <si>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</si>
  <si>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</si>
  <si>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</si>
  <si>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</si>
  <si>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</si>
  <si>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</si>
  <si>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</si>
  <si>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</si>
  <si>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</si>
  <si>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</si>
  <si>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</si>
  <si>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</si>
  <si>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</si>
  <si>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</si>
  <si>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</si>
  <si>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</si>
  <si>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</si>
  <si>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</si>
  <si>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</si>
  <si>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</si>
  <si>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</si>
  <si>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</si>
  <si>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</si>
  <si>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</si>
  <si>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</si>
  <si>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</si>
  <si>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</si>
  <si>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</si>
  <si>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</si>
  <si>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</si>
  <si>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</si>
  <si>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</si>
  <si>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</si>
  <si>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</si>
  <si>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</si>
  <si>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</si>
  <si>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</si>
  <si>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</si>
  <si>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</si>
  <si>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</si>
  <si>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</si>
  <si>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</si>
  <si>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</si>
  <si>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</si>
  <si>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</si>
  <si>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</si>
  <si>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</si>
  <si>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</si>
  <si>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</si>
  <si>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</si>
  <si>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</si>
  <si>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</si>
  <si>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</si>
  <si>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</si>
  <si>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</si>
  <si>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</si>
  <si>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</si>
  <si>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</si>
  <si>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</si>
  <si>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</si>
  <si>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</si>
  <si>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</si>
  <si>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</si>
  <si>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</si>
  <si>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</si>
  <si>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</si>
  <si>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</si>
  <si>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</si>
  <si>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</si>
  <si>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</si>
  <si>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</si>
  <si>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</si>
  <si>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</si>
  <si>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</si>
  <si>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</si>
  <si>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</si>
  <si>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</si>
  <si>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</si>
  <si>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</si>
  <si>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</si>
  <si>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</si>
  <si>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</si>
  <si>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</si>
  <si>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</si>
  <si>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</si>
  <si>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</si>
  <si>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</si>
  <si>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</si>
  <si>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</si>
  <si>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</si>
  <si>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</si>
  <si>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</si>
  <si>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</si>
  <si>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</si>
  <si>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</si>
  <si>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</si>
  <si>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</si>
  <si>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</si>
  <si>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</si>
  <si>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</si>
  <si>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</si>
  <si>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</si>
  <si>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</si>
  <si>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</si>
  <si>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</si>
  <si>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</si>
  <si>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</si>
  <si>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</si>
  <si>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</si>
  <si>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</si>
  <si>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</si>
  <si>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</si>
  <si>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</si>
  <si>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</si>
  <si>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</si>
  <si>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</si>
  <si>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</si>
  <si>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</si>
  <si>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</si>
  <si>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</si>
  <si>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</si>
  <si>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</si>
  <si>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</si>
  <si>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</si>
  <si>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</si>
  <si>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</si>
  <si>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</si>
  <si>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</si>
  <si>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</si>
  <si>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</si>
  <si>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</si>
  <si>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</si>
  <si>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</si>
  <si>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</si>
  <si>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</si>
  <si>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</si>
  <si>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</si>
  <si>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</si>
  <si>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</si>
  <si>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</si>
  <si>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</si>
  <si>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</si>
  <si>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</si>
  <si>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</si>
  <si>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</si>
  <si>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</si>
  <si>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</si>
  <si>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</si>
  <si>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</si>
  <si>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</si>
  <si>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</si>
  <si>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</si>
  <si>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</si>
  <si>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</si>
  <si>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</si>
  <si>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</si>
  <si>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</si>
  <si>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</si>
  <si>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</si>
  <si>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</si>
  <si>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</si>
  <si>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</si>
  <si>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</si>
  <si>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</si>
  <si>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</si>
  <si>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</si>
  <si>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</si>
  <si>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</si>
  <si>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</si>
  <si>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</si>
  <si>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</si>
  <si>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</si>
  <si>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</si>
  <si>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</si>
  <si>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</si>
  <si>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</si>
  <si>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</si>
  <si>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</si>
  <si>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</si>
  <si>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</si>
  <si>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</si>
  <si>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</si>
  <si>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</si>
  <si>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</si>
  <si>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</si>
  <si>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</si>
  <si>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</si>
  <si>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</si>
  <si>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</si>
  <si>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</si>
  <si>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</si>
  <si>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</si>
  <si>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</si>
  <si>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</si>
  <si>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</si>
  <si>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</si>
  <si>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</si>
  <si>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</si>
  <si>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</si>
  <si>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</si>
  <si>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</si>
  <si>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</si>
  <si>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</si>
  <si>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</si>
  <si>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</si>
  <si>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</si>
  <si>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</si>
  <si>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</si>
  <si>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</si>
  <si>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</si>
  <si>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</si>
  <si>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</si>
  <si>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</si>
  <si>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</si>
  <si>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</si>
  <si>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</si>
  <si>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</si>
  <si>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</si>
  <si>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</si>
  <si>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</si>
  <si>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</si>
  <si>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</si>
  <si>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</si>
  <si>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</si>
  <si>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</si>
  <si>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</si>
  <si>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</si>
  <si>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</si>
  <si>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</si>
  <si>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</si>
  <si>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</si>
  <si>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</si>
  <si>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</si>
  <si>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</si>
  <si>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</si>
  <si>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</si>
  <si>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</si>
  <si>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</si>
  <si>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</si>
  <si>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</si>
  <si>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</si>
  <si>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</si>
  <si>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</si>
  <si>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</si>
  <si>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</si>
  <si>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</si>
  <si>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</si>
  <si>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</si>
  <si>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</si>
  <si>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</si>
  <si>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</si>
  <si>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</si>
  <si>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</si>
  <si>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</si>
  <si>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</si>
  <si>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</si>
  <si>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</si>
  <si>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</si>
  <si>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</si>
  <si>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</si>
  <si>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</si>
  <si>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</si>
  <si>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</si>
  <si>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</si>
  <si>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</si>
  <si>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</si>
  <si>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</si>
  <si>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</si>
  <si>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</si>
  <si>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</si>
  <si>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</si>
  <si>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</si>
  <si>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</si>
  <si>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</si>
  <si>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</si>
  <si>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</si>
  <si>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</si>
  <si>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</si>
  <si>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</si>
  <si>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</si>
  <si>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</si>
  <si>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</si>
  <si>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</si>
  <si>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</si>
  <si>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</si>
  <si>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</si>
  <si>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</si>
  <si>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</si>
  <si>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</si>
  <si>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</si>
  <si>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</si>
  <si>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</si>
  <si>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</si>
  <si>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</si>
  <si>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</si>
  <si>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</si>
  <si>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</si>
  <si>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</si>
  <si>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</si>
  <si>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</si>
  <si>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</si>
  <si>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</si>
  <si>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</si>
  <si>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</si>
  <si>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</si>
  <si>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</si>
  <si>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</si>
  <si>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</si>
  <si>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</si>
  <si>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</si>
  <si>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</si>
  <si>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</si>
  <si>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</si>
  <si>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</si>
  <si>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</si>
  <si>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</si>
  <si>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</si>
  <si>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</si>
  <si>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</si>
  <si>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</si>
  <si>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</si>
  <si>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</si>
  <si>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</si>
  <si>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</si>
  <si>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</si>
  <si>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</si>
  <si>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</si>
  <si>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</si>
  <si>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</si>
  <si>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</si>
  <si>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</si>
  <si>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</si>
  <si>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</si>
  <si>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</si>
  <si>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</si>
  <si>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</si>
  <si>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</si>
  <si>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</si>
  <si>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</si>
  <si>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</si>
  <si>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</si>
  <si>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</si>
  <si>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</si>
  <si>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</si>
  <si>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</si>
  <si>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</si>
  <si>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</si>
  <si>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</si>
  <si>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</si>
  <si>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</si>
  <si>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</si>
  <si>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</si>
  <si>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</si>
  <si>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</si>
  <si>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</si>
  <si>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</si>
  <si>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</si>
  <si>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</si>
  <si>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</si>
  <si>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</si>
  <si>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</si>
  <si>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</si>
  <si>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</si>
  <si>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</si>
  <si>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</si>
  <si>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</si>
  <si>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</si>
  <si>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</si>
  <si>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</si>
  <si>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</si>
  <si>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</si>
  <si>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</si>
  <si>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</si>
  <si>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</si>
  <si>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</si>
  <si>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</si>
  <si>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</si>
  <si>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</si>
  <si>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</si>
  <si>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</si>
  <si>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</si>
  <si>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</si>
  <si>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</si>
  <si>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</si>
  <si>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</si>
  <si>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</si>
  <si>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</si>
  <si>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</si>
  <si>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</si>
  <si>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</si>
  <si>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</si>
  <si>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</si>
  <si>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</si>
  <si>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</si>
  <si>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</si>
  <si>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</si>
  <si>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</si>
  <si>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</si>
  <si>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</si>
  <si>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</si>
  <si>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</si>
  <si>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</si>
  <si>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</si>
  <si>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</si>
  <si>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</si>
  <si>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</si>
  <si>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</si>
  <si>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</si>
  <si>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</si>
  <si>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</si>
  <si>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</si>
  <si>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</si>
  <si>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</si>
  <si>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</si>
  <si>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</si>
  <si>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</si>
  <si>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</si>
  <si>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</si>
  <si>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</si>
  <si>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</si>
  <si>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</si>
  <si>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</si>
  <si>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</si>
  <si>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</si>
  <si>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</si>
  <si>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</si>
  <si>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</si>
  <si>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</si>
  <si>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</si>
  <si>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</si>
  <si>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</si>
  <si>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</si>
  <si>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</si>
  <si>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</si>
  <si>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</si>
  <si>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</si>
  <si>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</si>
  <si>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</si>
  <si>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</si>
  <si>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</si>
  <si>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</si>
  <si>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</si>
  <si>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</si>
  <si>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</si>
  <si>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</si>
  <si>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</si>
  <si>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</si>
  <si>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</si>
  <si>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</si>
  <si>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</si>
  <si>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</si>
  <si>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</si>
  <si>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</si>
  <si>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</si>
  <si>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</si>
  <si>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</si>
  <si>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</si>
  <si>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</si>
  <si>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</si>
  <si>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</si>
  <si>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</si>
  <si>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</si>
  <si>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</si>
  <si>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</si>
  <si>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</si>
  <si>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</si>
  <si>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</si>
  <si>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</si>
  <si>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</si>
  <si>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</si>
  <si>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</si>
  <si>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</si>
  <si>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</si>
  <si>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</si>
  <si>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</si>
  <si>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</si>
  <si>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</si>
  <si>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</si>
  <si>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</si>
  <si>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</si>
  <si>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</si>
  <si>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</si>
  <si>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</si>
  <si>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</si>
  <si>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</si>
  <si>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</si>
  <si>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</si>
  <si>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</si>
  <si>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</si>
  <si>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</si>
  <si>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</si>
  <si>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</si>
  <si>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</si>
  <si>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</si>
  <si>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</si>
  <si>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</si>
  <si>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</si>
  <si>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</si>
  <si>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</si>
  <si>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</si>
  <si>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</si>
  <si>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</si>
  <si>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</si>
  <si>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</si>
  <si>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</si>
  <si>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</si>
  <si>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</si>
  <si>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</si>
  <si>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</si>
  <si>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</si>
  <si>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</si>
  <si>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</si>
  <si>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</si>
  <si>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</si>
  <si>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</si>
  <si>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</si>
  <si>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</si>
  <si>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</si>
  <si>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</si>
  <si>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</si>
  <si>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</si>
  <si>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</si>
  <si>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</si>
  <si>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</si>
  <si>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</si>
  <si>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</si>
  <si>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</si>
  <si>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</si>
  <si>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</si>
  <si>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</si>
  <si>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</si>
  <si>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</si>
  <si>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</si>
  <si>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</si>
  <si>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</si>
  <si>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</si>
  <si>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</si>
  <si>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</si>
  <si>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</si>
  <si>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</si>
  <si>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</si>
  <si>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</si>
  <si>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</si>
  <si>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</si>
  <si>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</si>
  <si>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</si>
  <si>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</si>
  <si>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</si>
  <si>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</si>
  <si>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</si>
  <si>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</si>
  <si>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</si>
  <si>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</si>
  <si>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</si>
  <si>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</si>
  <si>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</si>
  <si>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</si>
  <si>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</si>
  <si>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</si>
  <si>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</si>
  <si>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</si>
  <si>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</si>
  <si>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</si>
  <si>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</si>
  <si>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</si>
  <si>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</si>
  <si>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</si>
  <si>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</si>
  <si>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</si>
  <si>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</si>
  <si>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</si>
  <si>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</si>
  <si>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</si>
  <si>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</si>
  <si>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</si>
  <si>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</si>
  <si>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</si>
  <si>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</si>
  <si>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</si>
  <si>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</si>
  <si>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</si>
  <si>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</si>
  <si>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</si>
  <si>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</si>
  <si>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</si>
  <si>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</si>
  <si>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</si>
  <si>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</si>
  <si>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</si>
  <si>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</si>
  <si>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</si>
  <si>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</si>
  <si>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</si>
  <si>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</si>
  <si>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</si>
  <si>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</si>
  <si>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</si>
  <si>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</si>
  <si>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</si>
  <si>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</si>
  <si>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</si>
  <si>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</si>
  <si>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</si>
  <si>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</si>
  <si>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</si>
  <si>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</si>
  <si>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</si>
  <si>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</si>
  <si>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</si>
  <si>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</si>
  <si>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</si>
  <si>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</si>
  <si>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</si>
  <si>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</si>
  <si>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</si>
  <si>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</si>
  <si>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</si>
  <si>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</si>
  <si>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</si>
  <si>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</si>
  <si>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</si>
  <si>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</si>
  <si>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</si>
  <si>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</si>
  <si>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</si>
  <si>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</si>
  <si>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</si>
  <si>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</si>
  <si>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</si>
  <si>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</si>
  <si>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</si>
  <si>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</si>
  <si>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</si>
  <si>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</si>
  <si>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</si>
  <si>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</si>
  <si>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</si>
  <si>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</si>
  <si>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</si>
  <si>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</si>
  <si>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</si>
  <si>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</si>
  <si>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</si>
  <si>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</si>
  <si>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</si>
  <si>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</si>
  <si>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</si>
  <si>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</si>
  <si>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</si>
  <si>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</si>
  <si>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</si>
  <si>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</si>
  <si>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</si>
  <si>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</si>
  <si>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</si>
  <si>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</si>
  <si>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</si>
  <si>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</si>
  <si>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</si>
  <si>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</si>
  <si>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</si>
  <si>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</si>
  <si>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</si>
  <si>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</si>
  <si>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</si>
  <si>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</si>
  <si>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</si>
  <si>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</si>
  <si>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</si>
  <si>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</si>
  <si>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</si>
  <si>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</si>
  <si>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</si>
  <si>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</si>
  <si>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</si>
  <si>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</si>
  <si>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</si>
  <si>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</si>
  <si>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</si>
  <si>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</si>
  <si>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</si>
  <si>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</si>
  <si>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</si>
  <si>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</si>
  <si>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</si>
  <si>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</si>
  <si>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</si>
  <si>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</si>
  <si>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</si>
  <si>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</si>
  <si>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</si>
  <si>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</si>
  <si>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</si>
  <si>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</si>
  <si>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</si>
  <si>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</si>
  <si>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</si>
  <si>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</si>
  <si>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</si>
  <si>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</si>
  <si>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</si>
  <si>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</si>
  <si>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</si>
  <si>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</si>
  <si>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</si>
  <si>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</si>
  <si>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</si>
  <si>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</si>
  <si>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</si>
  <si>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</si>
  <si>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</si>
  <si>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</si>
  <si>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</si>
  <si>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</si>
  <si>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</si>
  <si>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</si>
  <si>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</si>
  <si>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</si>
  <si>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</si>
  <si>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</si>
  <si>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</si>
  <si>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</si>
  <si>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</si>
  <si>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</si>
  <si>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</si>
  <si>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</si>
  <si>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</si>
  <si>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</si>
  <si>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</si>
  <si>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</si>
  <si>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</si>
  <si>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</si>
  <si>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</si>
  <si>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</si>
  <si>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</si>
  <si>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</si>
  <si>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</si>
  <si>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</si>
  <si>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</si>
  <si>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</si>
  <si>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</si>
  <si>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</si>
  <si>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</si>
  <si>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</si>
  <si>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</si>
  <si>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</si>
  <si>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</si>
  <si>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</si>
  <si>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</si>
  <si>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</si>
  <si>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</si>
  <si>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</si>
  <si>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</si>
  <si>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</si>
  <si>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</si>
  <si>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</si>
  <si>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</si>
  <si>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</si>
  <si>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</si>
  <si>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</si>
  <si>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</si>
  <si>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</si>
  <si>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</si>
  <si>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</si>
  <si>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</si>
  <si>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</si>
  <si>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</si>
  <si>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</si>
  <si>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</si>
  <si>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</si>
  <si>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</si>
  <si>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</si>
  <si>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</si>
  <si>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</si>
  <si>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</si>
  <si>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</si>
  <si>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</si>
  <si>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</si>
  <si>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</si>
  <si>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</si>
  <si>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</si>
  <si>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</si>
  <si>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</si>
  <si>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</si>
  <si>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</si>
  <si>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</si>
  <si>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</si>
  <si>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</si>
  <si>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</si>
  <si>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</si>
  <si>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</si>
  <si>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</si>
  <si>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</si>
  <si>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</si>
  <si>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</si>
  <si>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</si>
  <si>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</si>
  <si>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</si>
  <si>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</si>
  <si>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</si>
  <si>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</si>
  <si>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</si>
  <si>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</si>
  <si>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</si>
  <si>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</si>
  <si>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</si>
  <si>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</si>
  <si>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</si>
  <si>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</si>
  <si>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</si>
  <si>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</si>
  <si>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</si>
  <si>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</si>
  <si>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</si>
  <si>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</si>
  <si>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</si>
  <si>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</si>
  <si>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</si>
  <si>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</si>
  <si>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</si>
  <si>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</si>
  <si>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</si>
  <si>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</si>
  <si>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</si>
  <si>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</si>
  <si>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</si>
  <si>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</si>
  <si>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</si>
  <si>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</si>
  <si>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</si>
  <si>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</si>
  <si>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</si>
  <si>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</si>
  <si>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</si>
  <si>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</si>
  <si>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</si>
  <si>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</si>
  <si>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</si>
  <si>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</si>
  <si>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</si>
  <si>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</si>
  <si>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</si>
  <si>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</si>
  <si>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</si>
  <si>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</si>
  <si>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</si>
  <si>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</si>
  <si>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</si>
  <si>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</si>
  <si>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</si>
  <si>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</si>
  <si>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</si>
  <si>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</si>
  <si>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</si>
  <si>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</si>
  <si>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</si>
  <si>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</si>
  <si>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</si>
  <si>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</si>
  <si>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</si>
  <si>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</si>
  <si>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</si>
  <si>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</si>
  <si>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</si>
  <si>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</si>
  <si>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</si>
  <si>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</si>
  <si>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</si>
  <si>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</si>
  <si>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</si>
  <si>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</si>
  <si>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</si>
  <si>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</si>
  <si>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</si>
  <si>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</si>
  <si>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</si>
  <si>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</si>
  <si>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</si>
  <si>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</si>
  <si>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</si>
  <si>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</si>
  <si>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</si>
  <si>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</si>
  <si>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</si>
  <si>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</si>
  <si>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</si>
  <si>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</si>
  <si>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</si>
  <si>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</si>
  <si>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</si>
  <si>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</si>
  <si>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</si>
  <si>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</si>
  <si>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</si>
  <si>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</si>
  <si>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</si>
  <si>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</si>
  <si>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</si>
  <si>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</si>
  <si>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</si>
  <si>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</si>
  <si>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</si>
  <si>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</si>
  <si>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</si>
  <si>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</si>
  <si>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</si>
  <si>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</si>
  <si>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</si>
  <si>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</si>
  <si>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</si>
  <si>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</si>
  <si>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</si>
  <si>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</si>
  <si>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</si>
  <si>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</si>
  <si>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</si>
  <si>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</si>
  <si>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</si>
  <si>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</si>
  <si>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</si>
  <si>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</si>
  <si>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</si>
  <si>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</si>
  <si>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</si>
  <si>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</si>
  <si>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</si>
  <si>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</si>
  <si>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</si>
  <si>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</si>
  <si>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</si>
  <si>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</si>
  <si>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</si>
  <si>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</si>
  <si>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</si>
  <si>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</si>
  <si>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</si>
  <si>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</si>
  <si>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</si>
  <si>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</si>
  <si>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</si>
  <si>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</si>
  <si>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</si>
  <si>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</si>
  <si>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</si>
  <si>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</si>
  <si>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</si>
  <si>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</si>
  <si>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</si>
  <si>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</si>
  <si>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</si>
  <si>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</si>
  <si>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</si>
  <si>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</si>
  <si>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</si>
  <si>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</si>
  <si>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</si>
  <si>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</si>
  <si>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</si>
  <si>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</si>
  <si>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</si>
  <si>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</si>
  <si>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</si>
  <si>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</si>
  <si>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</si>
  <si>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</si>
  <si>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</si>
  <si>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</si>
  <si>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</si>
  <si>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</si>
  <si>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</si>
  <si>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</si>
  <si>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</si>
  <si>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</si>
  <si>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</si>
  <si>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</si>
  <si>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</si>
  <si>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</si>
  <si>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</si>
  <si>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</si>
  <si>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</si>
  <si>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</si>
  <si>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</si>
  <si>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</si>
  <si>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</si>
  <si>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</si>
  <si>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</si>
  <si>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</si>
  <si>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</si>
  <si>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</si>
  <si>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</si>
  <si>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</si>
  <si>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</si>
  <si>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</si>
  <si>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</si>
  <si>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</si>
  <si>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</si>
  <si>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</si>
  <si>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</si>
  <si>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</si>
  <si>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</si>
  <si>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</si>
  <si>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</si>
  <si>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</si>
  <si>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</si>
  <si>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</si>
  <si>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</si>
  <si>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</si>
  <si>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</si>
  <si>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</si>
  <si>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</si>
  <si>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</si>
  <si>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</si>
  <si>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</si>
  <si>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</si>
  <si>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</si>
  <si>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</si>
  <si>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</si>
  <si>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</si>
  <si>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</si>
  <si>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</si>
  <si>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</si>
  <si>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</si>
  <si>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</si>
  <si>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</si>
  <si>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</si>
  <si>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</si>
  <si>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</si>
  <si>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</si>
  <si>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</si>
  <si>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</si>
  <si>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</si>
  <si>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</si>
  <si>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</si>
  <si>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</si>
  <si>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</si>
  <si>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</si>
  <si>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</si>
  <si>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</si>
  <si>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</si>
  <si>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</si>
  <si>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</si>
  <si>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</si>
  <si>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</si>
  <si>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</si>
  <si>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</si>
  <si>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</si>
  <si>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</si>
  <si>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</si>
  <si>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</si>
  <si>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</si>
  <si>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</si>
  <si>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</si>
  <si>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</si>
  <si>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</si>
  <si>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</si>
  <si>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</si>
  <si>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</si>
  <si>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</si>
  <si>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</si>
  <si>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</si>
  <si>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</si>
  <si>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</si>
  <si>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</si>
  <si>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</si>
  <si>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</si>
  <si>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</si>
  <si>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</si>
  <si>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</si>
  <si>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</si>
  <si>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</si>
  <si>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</si>
  <si>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</si>
  <si>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</si>
  <si>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</si>
  <si>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</si>
  <si>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</si>
  <si>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</si>
  <si>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</si>
  <si>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</si>
  <si>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</si>
  <si>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</si>
  <si>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</si>
  <si>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</si>
  <si>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</si>
  <si>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</si>
  <si>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</si>
  <si>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</si>
  <si>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</si>
  <si>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</si>
  <si>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</si>
  <si>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</si>
  <si>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</si>
  <si>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</si>
  <si>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</si>
  <si>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</si>
  <si>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</si>
  <si>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</si>
  <si>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</si>
  <si>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</si>
  <si>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</si>
  <si>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</si>
  <si>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</si>
  <si>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</si>
  <si>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</si>
  <si>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</si>
  <si>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</si>
  <si>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</si>
  <si>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</si>
  <si>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</si>
  <si>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</si>
  <si>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</si>
  <si>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</si>
  <si>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</si>
  <si>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</si>
  <si>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</si>
  <si>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</si>
  <si>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</si>
  <si>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</si>
  <si>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</si>
  <si>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</si>
  <si>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</si>
  <si>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</si>
  <si>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</si>
  <si>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</si>
  <si>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</si>
  <si>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</si>
  <si>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</si>
  <si>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</si>
  <si>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</si>
  <si>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</si>
  <si>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</si>
  <si>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</si>
  <si>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</si>
  <si>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</si>
  <si>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</si>
  <si>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</si>
  <si>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</si>
  <si>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</si>
  <si>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</si>
  <si>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</si>
  <si>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</si>
  <si>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</si>
  <si>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</si>
  <si>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</si>
  <si>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</si>
  <si>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</si>
  <si>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</si>
  <si>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</si>
  <si>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</si>
  <si>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</si>
  <si>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</si>
  <si>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</si>
  <si>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</si>
  <si>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</si>
  <si>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</si>
  <si>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</si>
  <si>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</si>
  <si>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</si>
  <si>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</si>
  <si>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</si>
  <si>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</si>
  <si>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</si>
  <si>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</si>
  <si>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</si>
  <si>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</si>
  <si>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</si>
  <si>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</si>
  <si>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</si>
  <si>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</si>
  <si>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</si>
  <si>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</si>
  <si>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</si>
  <si>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</si>
  <si>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</si>
  <si>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</si>
  <si>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</si>
  <si>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</si>
  <si>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</si>
  <si>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</si>
  <si>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</si>
  <si>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</si>
  <si>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</si>
  <si>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</si>
  <si>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</si>
  <si>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</si>
  <si>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</si>
  <si>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</si>
  <si>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</si>
  <si>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</si>
  <si>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</si>
  <si>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</si>
  <si>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</si>
  <si>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</si>
  <si>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</si>
  <si>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</si>
  <si>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</si>
  <si>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</si>
  <si>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</si>
  <si>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</si>
  <si>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</si>
  <si>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</si>
  <si>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</si>
  <si>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</si>
  <si>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</si>
  <si>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</si>
  <si>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</si>
  <si>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</si>
  <si>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</si>
  <si>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</si>
  <si>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</si>
  <si>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</si>
  <si>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</si>
  <si>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</si>
  <si>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</si>
  <si>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</si>
  <si>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</si>
  <si>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</si>
  <si>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</si>
  <si>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</si>
  <si>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</si>
  <si>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</si>
  <si>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</si>
  <si>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</si>
  <si>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</si>
  <si>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</si>
  <si>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</si>
  <si>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</si>
  <si>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</si>
  <si>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</si>
  <si>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</si>
  <si>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</si>
  <si>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</si>
  <si>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</si>
  <si>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</si>
  <si>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</si>
  <si>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</si>
  <si>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</si>
  <si>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</si>
  <si>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</si>
  <si>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</si>
  <si>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</si>
  <si>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</si>
  <si>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</si>
  <si>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</si>
  <si>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</si>
  <si>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</si>
  <si>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</si>
  <si>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</si>
  <si>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</si>
  <si>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</si>
  <si>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</si>
  <si>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</si>
  <si>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</si>
  <si>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</si>
  <si>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</si>
  <si>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</si>
  <si>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</si>
  <si>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</si>
  <si>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</si>
  <si>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</si>
  <si>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</si>
  <si>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</si>
  <si>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</si>
  <si>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</si>
  <si>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</si>
  <si>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</si>
  <si>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</si>
  <si>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</si>
  <si>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</si>
  <si>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</si>
  <si>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</si>
  <si>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</si>
  <si>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</si>
  <si>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</si>
  <si>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</si>
  <si>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</si>
  <si>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</si>
  <si>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</si>
  <si>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</si>
  <si>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</si>
  <si>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</si>
  <si>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</si>
  <si>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</si>
  <si>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</si>
  <si>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</si>
  <si>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</si>
  <si>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</si>
  <si>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</si>
  <si>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</si>
  <si>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</si>
  <si>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</si>
  <si>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</si>
  <si>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</si>
  <si>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</si>
  <si>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</si>
  <si>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</si>
  <si>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</si>
  <si>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</si>
  <si>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</si>
  <si>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</si>
  <si>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</si>
  <si>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</si>
  <si>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</si>
  <si>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</si>
  <si>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</si>
  <si>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</si>
  <si>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</si>
  <si>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</si>
  <si>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</si>
  <si>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</si>
  <si>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</si>
  <si>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</si>
  <si>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</si>
  <si>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</si>
  <si>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</si>
  <si>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</si>
  <si>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</si>
  <si>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</si>
  <si>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</si>
  <si>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</si>
  <si>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</si>
  <si>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</si>
  <si>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</si>
  <si>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</si>
  <si>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</si>
  <si>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</si>
  <si>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</si>
  <si>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</si>
  <si>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</si>
  <si>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</si>
  <si>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</si>
  <si>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</si>
  <si>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</si>
  <si>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</si>
  <si>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</si>
  <si>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</si>
  <si>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</si>
  <si>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</si>
  <si>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</si>
  <si>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</si>
  <si>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</si>
  <si>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</si>
  <si>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</si>
  <si>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</si>
  <si>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</si>
  <si>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</si>
  <si>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</si>
  <si>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</si>
  <si>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</si>
  <si>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</si>
  <si>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</si>
  <si>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</si>
  <si>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</si>
  <si>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</si>
  <si>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</si>
  <si>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</si>
  <si>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</si>
  <si>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</si>
  <si>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</si>
  <si>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</si>
  <si>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</si>
  <si>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</si>
  <si>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</si>
  <si>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</si>
  <si>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</si>
  <si>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</si>
  <si>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</si>
  <si>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</si>
  <si>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</si>
  <si>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</si>
  <si>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</si>
  <si>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</si>
  <si>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</si>
  <si>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</si>
  <si>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</si>
  <si>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</si>
  <si>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</si>
  <si>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</si>
  <si>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</si>
  <si>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</si>
  <si>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</si>
  <si>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</si>
  <si>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</si>
  <si>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</si>
  <si>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</si>
  <si>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</si>
  <si>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</si>
  <si>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</si>
  <si>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</si>
  <si>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</si>
  <si>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</si>
  <si>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</si>
  <si>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</si>
  <si>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</si>
  <si>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</si>
  <si>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</si>
  <si>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</si>
  <si>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</si>
  <si>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</si>
  <si>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</si>
  <si>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</si>
  <si>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</si>
  <si>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</si>
  <si>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</si>
  <si>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</si>
  <si>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</si>
  <si>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</si>
  <si>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</si>
  <si>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</si>
  <si>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</si>
  <si>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</si>
  <si>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</si>
  <si>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</si>
  <si>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</si>
  <si>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</si>
  <si>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</si>
  <si>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</si>
  <si>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</si>
  <si>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</si>
  <si>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</si>
  <si>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</si>
  <si>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</si>
  <si>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</si>
  <si>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</si>
  <si>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</si>
  <si>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</si>
  <si>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</si>
  <si>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</si>
  <si>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</si>
  <si>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</si>
  <si>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</si>
  <si>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</si>
  <si>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</si>
  <si>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</si>
  <si>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</si>
  <si>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</si>
  <si>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</si>
  <si>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</si>
  <si>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</si>
  <si>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</si>
  <si>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</si>
  <si>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</si>
  <si>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</si>
  <si>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</si>
  <si>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</si>
  <si>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</si>
  <si>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</si>
  <si>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</si>
  <si>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</si>
  <si>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</si>
  <si>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</si>
  <si>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</si>
  <si>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</si>
  <si>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</si>
  <si>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</si>
  <si>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</si>
  <si>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</si>
  <si>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</si>
  <si>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</si>
  <si>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</si>
  <si>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</si>
  <si>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</si>
  <si>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</si>
  <si>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</si>
  <si>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</si>
  <si>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</si>
  <si>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</si>
  <si>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</si>
  <si>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</si>
  <si>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</si>
  <si>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</si>
  <si>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</si>
  <si>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</si>
  <si>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</si>
  <si>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</si>
  <si>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</si>
  <si>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</si>
  <si>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</si>
  <si>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</si>
  <si>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</si>
  <si>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</si>
  <si>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</si>
  <si>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</si>
  <si>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</si>
  <si>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</si>
  <si>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</si>
  <si>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</si>
  <si>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</si>
  <si>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</si>
  <si>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</si>
  <si>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</si>
  <si>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</si>
  <si>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</si>
  <si>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</si>
  <si>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</si>
  <si>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</si>
  <si>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</si>
  <si>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</si>
  <si>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</si>
  <si>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</si>
  <si>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</si>
  <si>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</si>
  <si>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</si>
  <si>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</si>
  <si>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</si>
  <si>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</si>
  <si>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</si>
  <si>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</si>
  <si>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</si>
  <si>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</si>
  <si>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</si>
  <si>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</si>
  <si>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</si>
  <si>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</si>
  <si>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</si>
  <si>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</si>
  <si>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</si>
  <si>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</si>
  <si>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</si>
  <si>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</si>
  <si>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</si>
  <si>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</si>
  <si>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</si>
  <si>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</si>
  <si>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</si>
  <si>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</si>
  <si>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</si>
  <si>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</si>
  <si>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</si>
  <si>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</si>
  <si>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</si>
  <si>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</si>
  <si>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</si>
  <si>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</si>
  <si>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</si>
  <si>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</si>
  <si>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</si>
  <si>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</si>
  <si>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</si>
  <si>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</si>
  <si>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</si>
  <si>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</si>
  <si>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</si>
  <si>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</si>
  <si>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</si>
  <si>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</si>
  <si>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</si>
  <si>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</si>
  <si>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</si>
  <si>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</si>
  <si>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</si>
  <si>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</si>
  <si>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</si>
  <si>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</si>
  <si>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</si>
  <si>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</si>
  <si>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</si>
  <si>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</si>
  <si>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</si>
  <si>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</si>
  <si>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</si>
  <si>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</si>
  <si>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</si>
  <si>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</si>
  <si>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</si>
  <si>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</si>
  <si>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</si>
  <si>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</si>
  <si>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</si>
  <si>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</si>
  <si>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</si>
  <si>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</si>
  <si>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</si>
  <si>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</si>
  <si>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</si>
  <si>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</si>
  <si>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</si>
  <si>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</si>
  <si>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</si>
  <si>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</si>
  <si>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</si>
  <si>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</si>
  <si>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</si>
  <si>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</si>
  <si>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</si>
  <si>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</si>
  <si>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</si>
  <si>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</si>
  <si>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</si>
  <si>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</si>
  <si>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</si>
  <si>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</si>
  <si>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</si>
  <si>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</si>
  <si>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</si>
  <si>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</si>
  <si>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</si>
  <si>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</si>
  <si>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</si>
  <si>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</si>
  <si>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</si>
  <si>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</si>
  <si>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</si>
  <si>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</si>
  <si>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</si>
  <si>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</si>
  <si>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</si>
  <si>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</si>
  <si>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</si>
  <si>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</si>
  <si>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</si>
  <si>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</si>
  <si>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</si>
  <si>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</si>
  <si>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</si>
  <si>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</si>
  <si>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</si>
  <si>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</si>
  <si>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</si>
  <si>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</si>
  <si>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</si>
  <si>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</si>
  <si>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</si>
  <si>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</si>
  <si>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</si>
  <si>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</si>
  <si>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</si>
  <si>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</si>
  <si>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</si>
  <si>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</si>
  <si>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</si>
  <si>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</si>
  <si>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</si>
  <si>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</si>
  <si>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</si>
  <si>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</si>
  <si>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</si>
  <si>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</si>
  <si>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</si>
  <si>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</si>
  <si>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</si>
  <si>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</si>
  <si>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</si>
  <si>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</si>
  <si>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</si>
  <si>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</si>
  <si>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</si>
  <si>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</si>
  <si>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</si>
  <si>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</si>
  <si>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</si>
  <si>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</si>
  <si>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</si>
  <si>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</si>
  <si>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</si>
  <si>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</si>
  <si>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</si>
  <si>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</si>
  <si>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</si>
  <si>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</si>
  <si>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</si>
  <si>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</si>
  <si>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</si>
  <si>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</si>
  <si>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</si>
  <si>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</si>
  <si>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</si>
  <si>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</si>
  <si>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</si>
  <si>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</si>
  <si>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</si>
  <si>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</si>
  <si>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</si>
  <si>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</si>
  <si>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</si>
  <si>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</si>
  <si>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</si>
  <si>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</si>
  <si>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</si>
  <si>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</si>
  <si>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</si>
  <si>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</si>
  <si>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</si>
  <si>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</si>
  <si>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</si>
  <si>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</si>
  <si>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</si>
  <si>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</si>
  <si>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</si>
  <si>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</si>
  <si>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</si>
  <si>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</si>
  <si>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</si>
  <si>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</si>
  <si>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</si>
  <si>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</si>
  <si>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</si>
  <si>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</si>
  <si>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</si>
  <si>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</si>
  <si>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</si>
  <si>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</si>
  <si>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</si>
  <si>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</si>
  <si>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</si>
  <si>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</si>
  <si>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</si>
  <si>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</si>
  <si>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</si>
  <si>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</si>
  <si>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</si>
  <si>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</si>
  <si>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</si>
  <si>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</si>
  <si>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</si>
  <si>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</si>
  <si>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</si>
  <si>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</si>
  <si>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</si>
  <si>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</si>
  <si>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</si>
  <si>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</si>
  <si>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</si>
  <si>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</si>
  <si>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</si>
  <si>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</si>
  <si>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</si>
  <si>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</si>
  <si>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</si>
  <si>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</si>
  <si>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</si>
  <si>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</si>
  <si>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</si>
  <si>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</si>
  <si>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</si>
  <si>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</si>
  <si>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</si>
  <si>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</si>
  <si>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</si>
  <si>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</si>
  <si>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</si>
  <si>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</si>
  <si>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</si>
  <si>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</si>
  <si>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</si>
  <si>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</si>
  <si>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</si>
  <si>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</si>
  <si>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</si>
  <si>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</si>
  <si>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</si>
  <si>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</si>
  <si>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</si>
  <si>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</si>
  <si>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</si>
  <si>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</si>
  <si>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</si>
  <si>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</si>
  <si>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</si>
  <si>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</si>
  <si>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</si>
  <si>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</si>
  <si>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</si>
  <si>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</si>
  <si>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</si>
  <si>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</si>
  <si>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</si>
  <si>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</si>
  <si>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</si>
  <si>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</si>
  <si>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</si>
  <si>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</si>
  <si>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</si>
  <si>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</si>
  <si>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</si>
  <si>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</si>
  <si>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</si>
  <si>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</si>
  <si>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</si>
  <si>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</si>
  <si>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</si>
  <si>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</si>
  <si>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</si>
  <si>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</si>
  <si>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</si>
  <si>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</si>
  <si>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</si>
  <si>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</si>
  <si>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</si>
  <si>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</si>
  <si>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</si>
  <si>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</si>
  <si>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</si>
  <si>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</si>
  <si>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</si>
  <si>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</si>
  <si>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</si>
  <si>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</si>
  <si>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</si>
  <si>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</si>
  <si>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</si>
  <si>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</si>
  <si>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</si>
  <si>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</si>
  <si>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</si>
  <si>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</si>
  <si>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</si>
  <si>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</si>
  <si>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</si>
  <si>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</si>
  <si>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</si>
  <si>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</si>
  <si>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</si>
  <si>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</si>
  <si>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</si>
  <si>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</si>
  <si>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</si>
  <si>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</si>
  <si>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</si>
  <si>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</si>
  <si>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</si>
  <si>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</si>
  <si>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</si>
  <si>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</si>
  <si>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</si>
  <si>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</si>
  <si>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</si>
  <si>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</si>
  <si>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</si>
  <si>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</si>
  <si>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</si>
  <si>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</si>
  <si>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</si>
  <si>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</si>
  <si>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</si>
  <si>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</si>
  <si>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</si>
  <si>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</si>
  <si>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</si>
  <si>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</si>
  <si>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</si>
  <si>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</si>
  <si>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</si>
  <si>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</si>
  <si>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</si>
  <si>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</si>
  <si>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</si>
  <si>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</si>
  <si>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</si>
  <si>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</si>
  <si>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</si>
  <si>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</si>
  <si>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</si>
  <si>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</si>
  <si>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</si>
  <si>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</si>
  <si>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</si>
  <si>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</si>
  <si>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</si>
  <si>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</si>
  <si>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</si>
  <si>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</si>
  <si>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</si>
  <si>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</si>
  <si>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</si>
  <si>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</si>
  <si>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</si>
  <si>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</si>
  <si>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</si>
  <si>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</si>
  <si>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</si>
  <si>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</si>
  <si>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</si>
  <si>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</si>
  <si>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</si>
  <si>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</si>
  <si>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</si>
  <si>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</si>
  <si>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</si>
  <si>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</si>
  <si>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</si>
  <si>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</si>
  <si>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</si>
  <si>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</si>
  <si>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</si>
  <si>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</si>
  <si>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</si>
  <si>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</si>
  <si>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</si>
  <si>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</si>
  <si>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</si>
  <si>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</si>
  <si>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</si>
  <si>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</si>
  <si>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</si>
  <si>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</si>
  <si>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</si>
  <si>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</si>
  <si>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</si>
  <si>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</si>
  <si>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</si>
  <si>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</si>
  <si>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</si>
  <si>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</si>
  <si>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</si>
  <si>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</si>
  <si>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</si>
  <si>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</si>
  <si>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</si>
  <si>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</si>
  <si>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</si>
  <si>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</si>
  <si>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</si>
  <si>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</si>
  <si>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</si>
  <si>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</si>
  <si>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</si>
  <si>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</si>
  <si>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</si>
  <si>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</si>
  <si>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</si>
  <si>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</si>
  <si>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</si>
  <si>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</si>
  <si>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</si>
  <si>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</si>
  <si>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</si>
  <si>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</si>
  <si>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</si>
  <si>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</si>
  <si>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</si>
  <si>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</si>
  <si>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</si>
  <si>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</si>
  <si>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</si>
  <si>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</si>
  <si>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</si>
  <si>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</si>
  <si>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</si>
  <si>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</si>
  <si>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</si>
  <si>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</si>
  <si>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</si>
  <si>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</si>
  <si>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</si>
  <si>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</si>
  <si>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</si>
  <si>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</si>
  <si>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</si>
  <si>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</si>
  <si>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</si>
  <si>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</si>
  <si>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</si>
  <si>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</si>
  <si>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</si>
  <si>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</si>
  <si>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</si>
  <si>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</si>
  <si>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</si>
  <si>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</si>
  <si>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</si>
  <si>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</si>
  <si>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</si>
  <si>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</si>
  <si>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</si>
  <si>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</si>
  <si>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</si>
  <si>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</si>
  <si>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</si>
  <si>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</si>
  <si>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</si>
  <si>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</si>
  <si>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</si>
  <si>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</si>
  <si>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</si>
  <si>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</si>
  <si>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</si>
  <si>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</si>
  <si>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</si>
  <si>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</si>
  <si>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</si>
  <si>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</si>
  <si>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</si>
  <si>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</si>
  <si>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</si>
  <si>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</si>
  <si>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</si>
  <si>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</si>
  <si>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</si>
  <si>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</si>
  <si>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</si>
  <si>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</si>
  <si>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</si>
  <si>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</si>
  <si>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</si>
  <si>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</si>
  <si>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</si>
  <si>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</si>
  <si>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</si>
  <si>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</si>
  <si>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</si>
  <si>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</si>
  <si>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</si>
  <si>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</si>
  <si>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</si>
  <si>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</si>
  <si>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</si>
  <si>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</si>
  <si>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</si>
  <si>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</si>
  <si>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</si>
  <si>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</si>
  <si>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</si>
  <si>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</si>
  <si>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</si>
  <si>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</si>
  <si>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</si>
  <si>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</si>
  <si>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</si>
  <si>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</si>
  <si>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</si>
  <si>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</si>
  <si>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</si>
  <si>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</si>
  <si>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</si>
  <si>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</si>
  <si>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</si>
  <si>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</si>
  <si>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</si>
  <si>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</si>
  <si>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</si>
  <si>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</si>
  <si>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</si>
  <si>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</si>
  <si>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</si>
  <si>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</si>
  <si>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</si>
  <si>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</si>
  <si>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</si>
  <si>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</si>
  <si>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</si>
  <si>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</si>
  <si>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</si>
  <si>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</si>
  <si>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</si>
  <si>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</si>
  <si>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</si>
  <si>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</si>
  <si>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</si>
  <si>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</si>
  <si>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</si>
  <si>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</si>
  <si>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</si>
  <si>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</si>
  <si>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</si>
  <si>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</si>
  <si>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</si>
  <si>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</si>
  <si>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</si>
  <si>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</si>
  <si>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</si>
  <si>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</si>
  <si>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</si>
  <si>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</si>
  <si>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</si>
  <si>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</si>
  <si>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</si>
  <si>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</si>
  <si>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</si>
  <si>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</si>
  <si>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</si>
  <si>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</si>
  <si>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</si>
  <si>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</si>
  <si>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</si>
  <si>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</si>
  <si>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</si>
  <si>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</si>
  <si>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</si>
  <si>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</si>
  <si>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</si>
  <si>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</si>
  <si>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</si>
  <si>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</si>
  <si>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</si>
  <si>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</si>
  <si>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</si>
  <si>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</si>
  <si>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</si>
  <si>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</si>
  <si>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</si>
  <si>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</si>
  <si>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</si>
  <si>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</si>
  <si>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</si>
  <si>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</si>
  <si>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</si>
  <si>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</si>
  <si>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</si>
  <si>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</si>
  <si>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</si>
  <si>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</si>
  <si>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</si>
  <si>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</si>
  <si>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</si>
  <si>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</si>
  <si>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</si>
  <si>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</si>
  <si>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</si>
  <si>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</si>
  <si>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</si>
  <si>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</si>
  <si>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</si>
  <si>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</si>
  <si>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</si>
  <si>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</si>
  <si>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</si>
  <si>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</si>
  <si>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</si>
  <si>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</si>
  <si>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</si>
  <si>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</si>
  <si>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</si>
  <si>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</si>
  <si>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</si>
  <si>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</si>
  <si>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</si>
  <si>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</si>
  <si>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</si>
  <si>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</si>
  <si>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</si>
  <si>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</si>
  <si>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</si>
  <si>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</si>
  <si>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</si>
  <si>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</si>
  <si>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</si>
  <si>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</si>
  <si>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</si>
  <si>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</si>
  <si>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</si>
  <si>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</si>
  <si>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</si>
  <si>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</si>
  <si>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</si>
  <si>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</si>
  <si>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</si>
  <si>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</si>
  <si>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</si>
  <si>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</si>
  <si>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</si>
  <si>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</si>
  <si>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</si>
  <si>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</si>
  <si>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</si>
  <si>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</si>
  <si>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</si>
  <si>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</si>
  <si>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</si>
  <si>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</si>
  <si>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</si>
  <si>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</si>
  <si>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</si>
  <si>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</si>
  <si>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</si>
  <si>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</si>
  <si>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</si>
  <si>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</si>
  <si>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</si>
  <si>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</si>
  <si>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</si>
  <si>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</si>
  <si>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</si>
  <si>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</si>
  <si>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</si>
  <si>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</si>
  <si>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</si>
  <si>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</si>
  <si>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</si>
  <si>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</si>
  <si>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</si>
  <si>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</si>
  <si>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</si>
  <si>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</si>
  <si>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</si>
  <si>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</si>
  <si>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</si>
  <si>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</si>
  <si>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</si>
  <si>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</si>
  <si>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</si>
  <si>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</si>
  <si>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</si>
  <si>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</si>
  <si>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</si>
  <si>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</si>
  <si>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</si>
  <si>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</si>
  <si>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</si>
  <si>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</si>
  <si>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</si>
  <si>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</si>
  <si>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</si>
  <si>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</si>
  <si>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</si>
  <si>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</si>
  <si>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</si>
  <si>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</si>
  <si>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</si>
  <si>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</si>
  <si>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</si>
  <si>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</si>
  <si>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</si>
  <si>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</si>
  <si>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</si>
  <si>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</si>
  <si>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</si>
  <si>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</si>
  <si>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</si>
  <si>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</si>
  <si>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</si>
  <si>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</si>
  <si>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</si>
  <si>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</si>
  <si>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</si>
  <si>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</si>
  <si>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</si>
  <si>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</si>
  <si>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</si>
  <si>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</si>
  <si>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</si>
  <si>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</si>
  <si>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</si>
  <si>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</si>
  <si>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</si>
  <si>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</si>
  <si>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</si>
  <si>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</si>
  <si>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</si>
  <si>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</si>
  <si>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</si>
  <si>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</si>
  <si>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</si>
  <si>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</si>
  <si>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</si>
  <si>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</si>
  <si>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</si>
  <si>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</si>
  <si>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</si>
  <si>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</si>
  <si>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</si>
  <si>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</si>
  <si>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</si>
  <si>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</si>
  <si>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</si>
  <si>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</si>
  <si>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</si>
  <si>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</si>
  <si>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</si>
  <si>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</si>
  <si>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</si>
  <si>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</si>
  <si>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</si>
  <si>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</si>
  <si>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</si>
  <si>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</si>
  <si>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</si>
  <si>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</si>
  <si>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</si>
  <si>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</si>
  <si>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</si>
  <si>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</si>
  <si>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</si>
  <si>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</si>
  <si>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</si>
  <si>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</si>
  <si>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</si>
  <si>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</si>
  <si>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</si>
  <si>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</si>
  <si>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</si>
  <si>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</si>
  <si>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</si>
  <si>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</si>
  <si>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</si>
  <si>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</si>
  <si>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</si>
  <si>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</si>
  <si>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</si>
  <si>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</si>
  <si>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</si>
  <si>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</si>
  <si>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</si>
  <si>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</si>
  <si>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</si>
  <si>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</si>
  <si>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</si>
  <si>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</si>
  <si>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</si>
  <si>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</si>
  <si>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</si>
  <si>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</si>
  <si>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</si>
  <si>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</si>
  <si>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</si>
  <si>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</si>
  <si>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</si>
  <si>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</si>
  <si>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</si>
  <si>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</si>
  <si>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</si>
  <si>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</si>
  <si>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</si>
  <si>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</si>
  <si>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</si>
  <si>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</si>
  <si>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</si>
  <si>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</si>
  <si>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</si>
  <si>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</si>
  <si>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</si>
  <si>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</si>
  <si>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</si>
  <si>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</si>
  <si>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</si>
  <si>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</si>
  <si>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</si>
  <si>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</si>
  <si>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</si>
  <si>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</si>
  <si>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</si>
  <si>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</si>
  <si>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</si>
  <si>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</si>
  <si>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</si>
  <si>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</si>
  <si>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</si>
  <si>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</si>
  <si>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</si>
  <si>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</si>
  <si>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</si>
  <si>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</si>
  <si>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</si>
  <si>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</si>
  <si>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</si>
  <si>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</si>
  <si>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</si>
  <si>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</si>
  <si>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</si>
  <si>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</si>
  <si>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</si>
  <si>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</si>
  <si>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</si>
  <si>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</si>
  <si>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</si>
  <si>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</si>
  <si>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</si>
  <si>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</si>
  <si>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</si>
  <si>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</si>
  <si>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</si>
  <si>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</si>
  <si>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</si>
  <si>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</si>
  <si>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</si>
  <si>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</si>
  <si>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</si>
  <si>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</si>
  <si>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</si>
  <si>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</si>
  <si>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</si>
  <si>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</si>
  <si>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</si>
  <si>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</si>
  <si>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</si>
  <si>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</si>
  <si>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</si>
  <si>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</si>
  <si>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</si>
  <si>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</si>
  <si>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</si>
  <si>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</si>
  <si>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</si>
  <si>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</si>
  <si>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</si>
  <si>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</si>
  <si>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</si>
  <si>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</si>
  <si>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</si>
  <si>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</si>
  <si>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</si>
  <si>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</si>
  <si>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</si>
  <si>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</si>
  <si>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</si>
  <si>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</si>
  <si>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</si>
  <si>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</si>
  <si>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</si>
  <si>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</si>
  <si>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</si>
  <si>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</si>
  <si>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</si>
  <si>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</si>
  <si>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</si>
  <si>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</si>
  <si>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</si>
  <si>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</si>
  <si>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</si>
  <si>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</si>
  <si>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</si>
  <si>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</si>
  <si>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</si>
  <si>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</si>
  <si>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</si>
  <si>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</si>
  <si>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</si>
  <si>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</si>
  <si>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</si>
  <si>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</si>
  <si>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</si>
  <si>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</si>
  <si>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</si>
  <si>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</si>
  <si>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</si>
  <si>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</si>
  <si>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</si>
  <si>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</si>
  <si>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</si>
  <si>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</si>
  <si>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</si>
  <si>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</si>
  <si>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</si>
  <si>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</si>
  <si>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</si>
  <si>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</si>
  <si>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</si>
  <si>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</si>
  <si>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</si>
  <si>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</si>
  <si>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</si>
  <si>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</si>
  <si>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</si>
  <si>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</si>
  <si>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</si>
  <si>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</si>
  <si>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</si>
  <si>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</si>
  <si>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</si>
  <si>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</si>
  <si>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</si>
  <si>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</si>
  <si>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</si>
  <si>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</si>
  <si>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</si>
  <si>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</si>
  <si>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</si>
  <si>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</si>
  <si>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</si>
  <si>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</si>
  <si>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</si>
  <si>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</si>
  <si>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</si>
  <si>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</si>
  <si>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</si>
  <si>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</si>
  <si>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</si>
  <si>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</si>
  <si>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</si>
  <si>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</si>
  <si>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</si>
  <si>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</si>
  <si>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</si>
  <si>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</si>
  <si>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</si>
  <si>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</si>
  <si>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</si>
  <si>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</si>
  <si>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</si>
  <si>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</si>
  <si>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</si>
  <si>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</si>
  <si>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</si>
  <si>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</si>
  <si>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</si>
  <si>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</si>
  <si>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</si>
  <si>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</si>
  <si>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</si>
  <si>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</si>
  <si>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</si>
  <si>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</si>
  <si>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</si>
  <si>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</si>
  <si>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</si>
  <si>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</si>
  <si>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</si>
  <si>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</si>
  <si>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</si>
  <si>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</si>
  <si>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</si>
  <si>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</si>
  <si>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</si>
  <si>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</si>
  <si>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</si>
  <si>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</si>
  <si>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</si>
  <si>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</si>
  <si>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</si>
  <si>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</si>
  <si>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</si>
  <si>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</si>
  <si>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</si>
  <si>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</si>
  <si>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</si>
  <si>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</si>
  <si>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</si>
  <si>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</si>
  <si>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</si>
  <si>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</si>
  <si>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</si>
  <si>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</si>
  <si>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</si>
  <si>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</si>
  <si>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</si>
  <si>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</si>
  <si>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</si>
  <si>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</si>
  <si>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</si>
  <si>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</si>
  <si>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</si>
  <si>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</si>
  <si>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</si>
  <si>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</si>
  <si>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</si>
  <si>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</si>
  <si>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</si>
  <si>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</si>
  <si>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</si>
  <si>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</si>
  <si>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</si>
  <si>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</si>
  <si>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</si>
  <si>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</si>
  <si>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</si>
  <si>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</si>
  <si>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</si>
  <si>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</si>
  <si>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</si>
  <si>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</si>
  <si>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</si>
  <si>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</si>
  <si>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</si>
  <si>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</si>
  <si>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</si>
  <si>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</si>
  <si>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</si>
  <si>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</si>
  <si>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</si>
  <si>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</si>
  <si>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</si>
  <si>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</si>
  <si>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</si>
  <si>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</si>
  <si>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</si>
  <si>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</si>
  <si>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</si>
  <si>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</si>
  <si>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</si>
  <si>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</si>
  <si>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</si>
  <si>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</si>
  <si>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</si>
  <si>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</si>
  <si>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</si>
  <si>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</si>
  <si>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</si>
  <si>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</si>
  <si>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</si>
  <si>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</si>
  <si>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</si>
  <si>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</si>
  <si>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</si>
  <si>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</si>
  <si>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</si>
  <si>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</si>
  <si>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</si>
  <si>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</si>
  <si>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</si>
  <si>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</si>
  <si>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</si>
  <si>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</si>
  <si>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</si>
  <si>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</si>
  <si>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</si>
  <si>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</si>
  <si>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</si>
  <si>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</si>
  <si>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</si>
  <si>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</si>
  <si>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</si>
  <si>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</si>
  <si>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</si>
  <si>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</si>
  <si>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</si>
  <si>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</si>
  <si>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</si>
  <si>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</si>
  <si>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</si>
  <si>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</si>
  <si>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</si>
  <si>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</si>
  <si>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</si>
  <si>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</si>
  <si>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</si>
  <si>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</si>
  <si>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</si>
  <si>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</si>
  <si>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</si>
  <si>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</si>
  <si>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</si>
  <si>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</si>
  <si>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</si>
  <si>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</si>
  <si>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</si>
  <si>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</si>
  <si>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</si>
  <si>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</si>
  <si>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</si>
  <si>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</si>
  <si>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</si>
  <si>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</si>
  <si>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</si>
  <si>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</si>
  <si>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</si>
  <si>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</si>
  <si>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</si>
  <si>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</si>
  <si>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</si>
  <si>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</si>
  <si>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</si>
  <si>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</si>
  <si>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</si>
  <si>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</si>
  <si>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</si>
  <si>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</si>
  <si>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</si>
  <si>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</si>
  <si>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</si>
  <si>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</si>
  <si>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</si>
  <si>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</si>
  <si>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</si>
  <si>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</si>
  <si>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</si>
  <si>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</si>
  <si>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</si>
  <si>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</si>
  <si>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</si>
  <si>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</si>
  <si>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</si>
  <si>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</si>
  <si>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</si>
  <si>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</si>
  <si>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</si>
  <si>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</si>
  <si>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</si>
  <si>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</si>
  <si>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</si>
  <si>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</si>
  <si>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</si>
  <si>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</si>
  <si>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</si>
  <si>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</si>
  <si>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</si>
  <si>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</si>
  <si>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</si>
  <si>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</si>
  <si>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</si>
  <si>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</si>
  <si>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</si>
  <si>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</si>
  <si>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</si>
  <si>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</si>
  <si>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</si>
  <si>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</si>
  <si>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</si>
  <si>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</si>
  <si>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</si>
  <si>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</si>
  <si>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</si>
  <si>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</si>
  <si>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</si>
  <si>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</si>
  <si>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</si>
  <si>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</si>
  <si>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</si>
  <si>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</si>
  <si>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</si>
  <si>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</si>
  <si>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</si>
  <si>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</si>
  <si>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</si>
  <si>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</si>
  <si>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</si>
  <si>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</si>
  <si>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</si>
  <si>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</si>
  <si>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</si>
  <si>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</si>
  <si>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</si>
  <si>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</si>
  <si>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</si>
  <si>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</si>
  <si>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</si>
  <si>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</si>
  <si>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</si>
  <si>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</si>
  <si>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</si>
  <si>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</si>
  <si>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</si>
  <si>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</si>
  <si>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</si>
  <si>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</si>
  <si>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</si>
  <si>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</si>
  <si>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</si>
  <si>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</si>
  <si>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</si>
  <si>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</si>
  <si>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</si>
  <si>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</si>
  <si>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</si>
  <si>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</si>
  <si>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</si>
  <si>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</si>
  <si>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</si>
  <si>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</si>
  <si>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</si>
  <si>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</si>
  <si>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</si>
  <si>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</si>
  <si>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</si>
  <si>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</si>
  <si>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</si>
  <si>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</si>
  <si>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</si>
  <si>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</si>
  <si>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</si>
  <si>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</si>
  <si>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</si>
  <si>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</si>
  <si>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</si>
  <si>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</si>
  <si>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</si>
  <si>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</si>
  <si>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</si>
  <si>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</si>
  <si>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</si>
  <si>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</si>
  <si>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</si>
  <si>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</si>
  <si>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</si>
  <si>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</si>
  <si>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</si>
  <si>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</si>
  <si>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</si>
  <si>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</si>
  <si>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</si>
  <si>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</si>
  <si>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</si>
  <si>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</si>
  <si>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</si>
  <si>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</si>
  <si>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</si>
  <si>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</si>
  <si>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</si>
  <si>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</si>
  <si>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</si>
  <si>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</si>
  <si>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</si>
  <si>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</si>
  <si>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</si>
  <si>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</si>
  <si>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</si>
  <si>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</si>
  <si>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</si>
  <si>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</si>
  <si>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</si>
  <si>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</si>
  <si>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</si>
  <si>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</si>
  <si>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</si>
  <si>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</si>
  <si>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</si>
  <si>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</si>
  <si>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</si>
  <si>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</si>
  <si>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</si>
  <si>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</si>
  <si>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</si>
  <si>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</si>
  <si>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</si>
  <si>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</si>
  <si>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</si>
  <si>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</si>
  <si>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</si>
  <si>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</si>
  <si>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</si>
  <si>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</si>
  <si>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</si>
  <si>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</si>
  <si>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</si>
  <si>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</si>
  <si>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</si>
  <si>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</si>
  <si>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</si>
  <si>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</si>
  <si>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</si>
  <si>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</si>
  <si>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</si>
  <si>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</si>
  <si>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</si>
  <si>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</si>
  <si>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</si>
  <si>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</si>
  <si>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</si>
  <si>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</si>
  <si>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</si>
  <si>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</si>
  <si>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</si>
  <si>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</si>
  <si>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</si>
  <si>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</si>
  <si>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</si>
  <si>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</si>
  <si>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</si>
  <si>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</si>
  <si>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</si>
  <si>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</si>
  <si>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</si>
  <si>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</si>
  <si>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</si>
  <si>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</si>
  <si>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</si>
  <si>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</si>
  <si>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</si>
  <si>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</si>
  <si>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</si>
  <si>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</si>
  <si>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</si>
  <si>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</si>
  <si>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</si>
  <si>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</si>
  <si>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</si>
  <si>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</si>
  <si>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</si>
  <si>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</si>
  <si>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</si>
  <si>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</si>
  <si>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</si>
  <si>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</si>
  <si>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</si>
  <si>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</si>
  <si>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</si>
  <si>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</si>
  <si>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</si>
  <si>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</si>
  <si>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</si>
  <si>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</si>
  <si>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</si>
  <si>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</si>
  <si>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</si>
  <si>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</si>
  <si>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</si>
  <si>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</si>
  <si>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</si>
  <si>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</si>
  <si>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</si>
  <si>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</si>
  <si>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</si>
  <si>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</si>
  <si>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</si>
  <si>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</si>
  <si>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</si>
  <si>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</si>
  <si>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</si>
  <si>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</si>
  <si>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</si>
  <si>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</si>
  <si>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</si>
  <si>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</si>
  <si>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</si>
  <si>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</si>
  <si>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</si>
  <si>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</si>
  <si>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</si>
  <si>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</si>
  <si>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</si>
  <si>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</si>
  <si>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</si>
  <si>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</si>
  <si>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</si>
  <si>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</si>
  <si>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</si>
  <si>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</si>
  <si>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</si>
  <si>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</si>
  <si>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</si>
  <si>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</si>
  <si>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</si>
  <si>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</si>
  <si>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</si>
  <si>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</si>
  <si>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</si>
  <si>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</si>
  <si>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</si>
  <si>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</si>
  <si>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</si>
  <si>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</si>
  <si>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</si>
  <si>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</si>
  <si>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</si>
  <si>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</si>
  <si>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</si>
  <si>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</si>
  <si>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</si>
  <si>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</si>
  <si>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</si>
  <si>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</si>
  <si>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</si>
  <si>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</si>
  <si>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</si>
  <si>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</si>
  <si>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</si>
  <si>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</si>
  <si>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</si>
  <si>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</si>
  <si>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</si>
  <si>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</si>
  <si>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</si>
  <si>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</si>
  <si>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</si>
  <si>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</si>
  <si>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</si>
  <si>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</si>
  <si>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</si>
  <si>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</si>
  <si>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</si>
  <si>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</si>
  <si>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</si>
  <si>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</si>
  <si>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</si>
  <si>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</si>
  <si>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</si>
  <si>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</si>
  <si>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</si>
  <si>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</si>
  <si>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</si>
  <si>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</si>
  <si>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</si>
  <si>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</si>
  <si>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</si>
  <si>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</si>
  <si>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</si>
  <si>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</si>
  <si>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</si>
  <si>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</si>
  <si>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</si>
  <si>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</si>
  <si>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</si>
  <si>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</si>
  <si>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</si>
  <si>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</si>
  <si>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</si>
  <si>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</si>
  <si>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</si>
  <si>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</si>
  <si>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</si>
  <si>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</si>
  <si>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</si>
  <si>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</si>
  <si>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</si>
  <si>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</si>
  <si>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</si>
  <si>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</si>
  <si>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</si>
  <si>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</si>
  <si>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</si>
  <si>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</si>
  <si>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</si>
  <si>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</si>
  <si>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</si>
  <si>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</si>
  <si>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</si>
  <si>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</si>
  <si>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</si>
  <si>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</si>
  <si>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</si>
  <si>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</si>
  <si>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</si>
  <si>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</si>
  <si>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</si>
  <si>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</si>
  <si>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</si>
  <si>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</si>
  <si>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</si>
  <si>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</si>
  <si>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</si>
  <si>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</si>
  <si>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</si>
  <si>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</si>
  <si>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</si>
  <si>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</si>
  <si>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</si>
  <si>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</si>
  <si>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</si>
  <si>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</si>
  <si>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</si>
  <si>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</si>
  <si>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</si>
  <si>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</si>
  <si>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</si>
  <si>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</si>
  <si>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</si>
  <si>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</si>
  <si>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</si>
  <si>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</si>
  <si>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</si>
  <si>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</si>
  <si>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</si>
  <si>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</si>
  <si>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</si>
  <si>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</si>
  <si>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</si>
  <si>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</si>
  <si>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</si>
  <si>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</si>
  <si>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</si>
  <si>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</si>
  <si>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</si>
  <si>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</si>
  <si>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</si>
  <si>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</si>
  <si>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</si>
  <si>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</si>
  <si>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</si>
  <si>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</si>
  <si>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</si>
  <si>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</si>
  <si>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</si>
  <si>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</si>
  <si>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</si>
  <si>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</si>
  <si>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</si>
  <si>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</si>
  <si>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</si>
  <si>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</si>
  <si>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</si>
  <si>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</si>
  <si>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</si>
  <si>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</si>
  <si>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</si>
  <si>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</si>
  <si>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</si>
  <si>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</si>
  <si>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</si>
  <si>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</si>
  <si>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</si>
  <si>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</si>
  <si>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</si>
  <si>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</si>
  <si>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</si>
  <si>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</si>
  <si>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</si>
  <si>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</si>
  <si>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</si>
  <si>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</si>
  <si>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</si>
  <si>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</si>
  <si>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</si>
  <si>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</si>
  <si>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</si>
  <si>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</si>
  <si>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</si>
  <si>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</si>
  <si>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</si>
  <si>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</si>
  <si>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</si>
  <si>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</si>
  <si>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</si>
  <si>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</si>
  <si>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</si>
  <si>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</si>
  <si>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</si>
  <si>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</si>
  <si>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</si>
  <si>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</si>
  <si>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</si>
  <si>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</si>
  <si>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</si>
  <si>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</si>
  <si>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</si>
  <si>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</si>
  <si>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</si>
  <si>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</si>
  <si>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</si>
  <si>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</si>
  <si>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</si>
  <si>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</si>
  <si>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</si>
  <si>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</si>
  <si>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</si>
  <si>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</si>
  <si>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</si>
  <si>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</si>
  <si>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</si>
  <si>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</si>
  <si>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</si>
  <si>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</si>
  <si>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</si>
  <si>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</si>
  <si>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</si>
  <si>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</si>
  <si>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</si>
  <si>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</si>
  <si>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</si>
  <si>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</si>
  <si>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</si>
  <si>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</si>
  <si>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</si>
  <si>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</si>
  <si>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</si>
  <si>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</si>
  <si>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</si>
  <si>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</si>
  <si>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</si>
  <si>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</si>
  <si>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</si>
  <si>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</si>
  <si>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</si>
  <si>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</si>
  <si>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</si>
  <si>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</si>
  <si>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</si>
  <si>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</si>
  <si>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</si>
  <si>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</si>
  <si>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</si>
  <si>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</si>
  <si>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</si>
  <si>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</si>
  <si>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</si>
  <si>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</si>
  <si>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</si>
  <si>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</si>
  <si>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</si>
  <si>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</si>
  <si>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</si>
  <si>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</si>
  <si>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</si>
  <si>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</si>
  <si>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</si>
  <si>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</si>
  <si>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</si>
  <si>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</si>
  <si>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</si>
  <si>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</si>
  <si>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</si>
  <si>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</si>
  <si>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</si>
  <si>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</si>
  <si>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</si>
  <si>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</si>
  <si>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</si>
  <si>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</si>
  <si>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</si>
  <si>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</si>
  <si>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</si>
  <si>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</si>
  <si>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</si>
  <si>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</si>
  <si>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</si>
  <si>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</si>
  <si>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</si>
  <si>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</si>
  <si>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</si>
  <si>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</si>
  <si>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</si>
  <si>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</si>
  <si>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</si>
  <si>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</si>
  <si>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</si>
  <si>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</si>
  <si>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</si>
  <si>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</si>
  <si>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</si>
  <si>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</si>
  <si>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</si>
  <si>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</si>
  <si>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</si>
  <si>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</si>
  <si>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</si>
  <si>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</si>
  <si>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</si>
  <si>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</si>
  <si>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</si>
  <si>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</si>
  <si>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</si>
  <si>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</si>
  <si>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</si>
  <si>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</si>
  <si>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</si>
  <si>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</si>
  <si>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</si>
  <si>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</si>
  <si>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</si>
  <si>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</si>
  <si>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</si>
  <si>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</si>
  <si>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</si>
  <si>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</si>
  <si>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</si>
  <si>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</si>
  <si>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</si>
  <si>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</si>
  <si>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</si>
  <si>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</si>
  <si>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</si>
  <si>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</si>
  <si>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</si>
  <si>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</si>
  <si>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</si>
  <si>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</si>
  <si>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</si>
  <si>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</si>
  <si>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</si>
  <si>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</si>
  <si>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</si>
  <si>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</si>
  <si>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</si>
  <si>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</si>
  <si>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</si>
  <si>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</si>
  <si>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</si>
  <si>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</si>
  <si>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</si>
  <si>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</si>
  <si>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</si>
  <si>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</si>
  <si>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</si>
  <si>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</si>
  <si>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</si>
  <si>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</si>
  <si>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</si>
  <si>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</si>
  <si>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</si>
  <si>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</si>
  <si>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</si>
  <si>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</si>
  <si>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</si>
  <si>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</si>
  <si>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</si>
  <si>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</si>
  <si>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</si>
  <si>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</si>
  <si>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</si>
  <si>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</si>
  <si>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</si>
  <si>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</si>
  <si>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</si>
  <si>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</si>
  <si>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</si>
  <si>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</si>
  <si>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</si>
  <si>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</si>
  <si>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</si>
  <si>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</si>
  <si>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</si>
  <si>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</si>
  <si>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</si>
  <si>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</si>
  <si>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</si>
  <si>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</si>
  <si>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</si>
  <si>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</si>
  <si>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</si>
  <si>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</si>
  <si>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</si>
  <si>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</si>
  <si>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</si>
  <si>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</si>
  <si>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</si>
  <si>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</si>
  <si>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</si>
  <si>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</si>
  <si>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</si>
  <si>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</si>
  <si>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</si>
  <si>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</si>
  <si>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</si>
  <si>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</si>
  <si>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</si>
  <si>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</si>
  <si>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</si>
  <si>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</si>
  <si>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</si>
  <si>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</si>
  <si>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</si>
  <si>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</si>
  <si>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</si>
  <si>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</si>
  <si>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</si>
  <si>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</si>
  <si>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</si>
  <si>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</si>
  <si>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</si>
  <si>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</si>
  <si>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</si>
  <si>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</si>
  <si>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</si>
  <si>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</si>
  <si>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</si>
  <si>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</si>
  <si>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</si>
  <si>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</si>
  <si>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</si>
  <si>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</si>
  <si>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</si>
  <si>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</si>
  <si>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</si>
  <si>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</si>
  <si>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</si>
  <si>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</si>
  <si>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</si>
  <si>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</si>
  <si>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</si>
  <si>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</si>
  <si>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</si>
  <si>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</si>
  <si>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</si>
  <si>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</si>
  <si>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</si>
  <si>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</si>
  <si>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</si>
  <si>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</si>
  <si>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</si>
  <si>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</si>
  <si>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</si>
  <si>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</si>
  <si>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</si>
  <si>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</si>
  <si>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</si>
  <si>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</si>
  <si>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</si>
  <si>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</si>
  <si>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</si>
  <si>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</si>
  <si>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</si>
  <si>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</si>
  <si>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</si>
  <si>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</si>
  <si>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</si>
  <si>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</si>
  <si>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</si>
  <si>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</si>
  <si>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</si>
  <si>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</si>
  <si>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</si>
  <si>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</si>
  <si>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</si>
  <si>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</si>
  <si>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</si>
  <si>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</si>
  <si>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</si>
  <si>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</si>
  <si>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</si>
  <si>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</si>
  <si>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</si>
  <si>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</si>
  <si>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</si>
  <si>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</si>
  <si>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</si>
  <si>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</si>
  <si>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</si>
  <si>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</si>
  <si>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</si>
  <si>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</si>
  <si>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</si>
  <si>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</si>
  <si>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</si>
  <si>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</si>
  <si>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</si>
  <si>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</si>
  <si>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</si>
  <si>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</si>
  <si>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</si>
  <si>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</si>
  <si>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</si>
  <si>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</si>
  <si>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</si>
  <si>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</si>
  <si>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</si>
  <si>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</si>
  <si>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</si>
  <si>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</si>
  <si>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</si>
  <si>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</si>
  <si>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</si>
  <si>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</si>
  <si>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</si>
  <si>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</si>
  <si>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</si>
  <si>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</si>
  <si>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</si>
  <si>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</si>
  <si>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</si>
  <si>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</si>
  <si>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</si>
  <si>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</si>
  <si>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</si>
  <si>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</si>
  <si>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</si>
  <si>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</si>
  <si>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</si>
  <si>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</si>
  <si>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</si>
  <si>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</si>
  <si>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</si>
  <si>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</si>
  <si>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</si>
  <si>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</si>
  <si>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</si>
  <si>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</si>
  <si>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</si>
  <si>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</si>
  <si>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</si>
  <si>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</si>
  <si>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</si>
  <si>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</si>
  <si>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</si>
  <si>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</si>
  <si>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</si>
  <si>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</si>
  <si>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</si>
  <si>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</si>
  <si>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</si>
  <si>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</si>
  <si>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</si>
  <si>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</si>
  <si>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</si>
  <si>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</si>
  <si>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</si>
  <si>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</si>
  <si>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</si>
  <si>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</si>
  <si>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</si>
  <si>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</si>
  <si>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</si>
  <si>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</si>
  <si>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</si>
  <si>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</si>
  <si>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</si>
  <si>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</si>
  <si>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</si>
  <si>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</si>
  <si>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</si>
  <si>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</si>
  <si>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</si>
  <si>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</si>
  <si>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</si>
  <si>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</si>
  <si>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</si>
  <si>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</si>
  <si>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</si>
  <si>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</si>
  <si>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</si>
  <si>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</si>
  <si>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</si>
  <si>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</si>
  <si>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</si>
  <si>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</si>
  <si>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</si>
  <si>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</si>
  <si>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</si>
  <si>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</si>
  <si>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</si>
  <si>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</si>
  <si>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</si>
  <si>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</si>
  <si>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</si>
  <si>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</si>
  <si>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</si>
  <si>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</si>
  <si>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</si>
  <si>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</si>
  <si>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</si>
  <si>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</si>
  <si>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</si>
  <si>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</si>
  <si>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</si>
  <si>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</si>
  <si>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</si>
  <si>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</si>
  <si>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</si>
  <si>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</si>
  <si>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</si>
  <si>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</si>
  <si>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</si>
  <si>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</si>
  <si>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</si>
  <si>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</si>
  <si>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</si>
  <si>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</si>
  <si>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</si>
  <si>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</si>
  <si>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</si>
  <si>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</si>
  <si>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</si>
  <si>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</si>
  <si>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</si>
  <si>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</si>
  <si>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</si>
  <si>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</si>
  <si>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</si>
  <si>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</si>
  <si>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</si>
  <si>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</si>
  <si>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</si>
  <si>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</si>
  <si>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</si>
  <si>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</si>
  <si>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</si>
  <si>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</si>
  <si>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</si>
  <si>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</si>
  <si>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</si>
  <si>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</si>
  <si>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</si>
  <si>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</si>
  <si>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</si>
  <si>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</si>
  <si>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</si>
  <si>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</si>
  <si>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</si>
  <si>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</si>
  <si>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</si>
  <si>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</si>
  <si>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</si>
  <si>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</si>
  <si>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</si>
  <si>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</si>
  <si>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</si>
  <si>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</si>
  <si>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</si>
  <si>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</si>
  <si>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</si>
  <si>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</si>
  <si>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</si>
  <si>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</si>
  <si>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</si>
  <si>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</si>
  <si>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</si>
  <si>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</si>
  <si>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</si>
  <si>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</si>
  <si>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</si>
  <si>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</si>
  <si>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</si>
  <si>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</si>
  <si>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</si>
  <si>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</si>
  <si>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</si>
  <si>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</si>
  <si>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</si>
  <si>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</si>
  <si>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</si>
  <si>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</si>
  <si>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</si>
  <si>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</si>
  <si>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</si>
  <si>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</si>
  <si>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</si>
  <si>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</si>
  <si>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</si>
  <si>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</si>
  <si>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</si>
  <si>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</si>
  <si>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</si>
  <si>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</si>
  <si>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</si>
  <si>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</si>
  <si>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</si>
  <si>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</si>
  <si>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</si>
  <si>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</si>
  <si>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</si>
  <si>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</si>
  <si>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</si>
  <si>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</si>
  <si>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</si>
  <si>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</si>
  <si>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</si>
  <si>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</si>
  <si>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</si>
  <si>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</si>
  <si>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</si>
  <si>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</si>
  <si>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</si>
  <si>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</si>
  <si>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</si>
  <si>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</si>
  <si>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</si>
  <si>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</si>
  <si>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</si>
  <si>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</si>
  <si>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</si>
  <si>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</si>
  <si>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</si>
  <si>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</si>
  <si>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</si>
  <si>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</si>
  <si>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</si>
  <si>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</si>
  <si>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</si>
  <si>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</si>
  <si>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</si>
  <si>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</si>
  <si>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</si>
  <si>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</si>
  <si>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</si>
  <si>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</si>
  <si>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</si>
  <si>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</si>
  <si>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</si>
  <si>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</si>
  <si>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</si>
  <si>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</si>
  <si>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</si>
  <si>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</si>
  <si>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</si>
  <si>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</si>
  <si>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</si>
  <si>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</si>
  <si>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</si>
  <si>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</si>
  <si>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</si>
  <si>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</si>
  <si>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</si>
  <si>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</si>
  <si>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</si>
  <si>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</si>
  <si>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</si>
  <si>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</si>
  <si>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</si>
  <si>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</si>
  <si>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</si>
  <si>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</si>
  <si>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</si>
  <si>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</si>
  <si>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</si>
  <si>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</si>
  <si>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</si>
  <si>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</si>
  <si>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</si>
  <si>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</si>
  <si>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</si>
  <si>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</si>
  <si>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</si>
  <si>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</si>
  <si>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</si>
  <si>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</si>
  <si>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</si>
  <si>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</si>
  <si>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</si>
  <si>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</si>
  <si>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</si>
  <si>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</si>
  <si>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</si>
  <si>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</si>
  <si>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</si>
  <si>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</si>
  <si>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</si>
  <si>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</si>
  <si>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</si>
  <si>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</si>
  <si>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</si>
  <si>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</si>
  <si>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</si>
  <si>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</si>
  <si>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</si>
  <si>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</si>
  <si>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</si>
  <si>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</si>
  <si>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</si>
  <si>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</si>
  <si>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</si>
  <si>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</si>
  <si>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</si>
  <si>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</si>
  <si>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</si>
  <si>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</si>
  <si>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</si>
  <si>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</si>
  <si>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</si>
  <si>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</si>
  <si>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</si>
  <si>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</si>
  <si>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</si>
  <si>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</si>
  <si>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</si>
  <si>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</si>
  <si>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</si>
  <si>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</si>
  <si>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</si>
  <si>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</si>
  <si>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</si>
  <si>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</si>
  <si>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</si>
  <si>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</si>
  <si>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</si>
  <si>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</si>
  <si>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</si>
  <si>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</si>
  <si>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</si>
  <si>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</si>
  <si>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</si>
  <si>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</si>
  <si>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</si>
  <si>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</si>
  <si>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</si>
  <si>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</si>
  <si>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</si>
  <si>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</si>
  <si>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</si>
  <si>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</si>
  <si>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</si>
  <si>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</si>
  <si>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</si>
  <si>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</si>
  <si>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</si>
  <si>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</si>
  <si>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</si>
  <si>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</si>
  <si>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</si>
  <si>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</si>
  <si>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</si>
  <si>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</si>
  <si>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</si>
  <si>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</si>
  <si>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</si>
  <si>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</si>
  <si>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</si>
  <si>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</si>
  <si>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</si>
  <si>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</si>
  <si>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</si>
  <si>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</si>
  <si>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</si>
  <si>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</si>
  <si>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</si>
  <si>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</si>
  <si>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</si>
  <si>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</si>
  <si>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</si>
  <si>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</si>
  <si>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</si>
  <si>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</si>
  <si>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</si>
  <si>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</si>
  <si>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</si>
  <si>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</si>
  <si>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</si>
  <si>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</si>
  <si>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</si>
  <si>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</si>
  <si>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</si>
  <si>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</si>
  <si>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</si>
  <si>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</si>
  <si>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</si>
  <si>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</si>
  <si>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</si>
  <si>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</si>
  <si>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</si>
  <si>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</si>
  <si>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</si>
  <si>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</si>
  <si>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</si>
  <si>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</si>
  <si>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</si>
  <si>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</si>
  <si>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</si>
  <si>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</si>
  <si>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</si>
  <si>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</si>
  <si>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</si>
  <si>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</si>
  <si>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</si>
  <si>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</si>
  <si>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</si>
  <si>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</si>
  <si>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</si>
  <si>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</si>
  <si>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</si>
  <si>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</si>
  <si>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</si>
  <si>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</si>
  <si>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</si>
  <si>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</si>
  <si>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</si>
  <si>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</si>
  <si>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</si>
  <si>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</si>
  <si>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</si>
  <si>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</si>
  <si>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</si>
  <si>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</si>
  <si>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</si>
  <si>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</si>
  <si>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</si>
  <si>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</si>
  <si>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</si>
  <si>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</si>
  <si>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</si>
  <si>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</si>
  <si>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</si>
  <si>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</si>
  <si>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</si>
  <si>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</si>
  <si>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</si>
  <si>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</si>
  <si>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</si>
  <si>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</si>
  <si>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</si>
  <si>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</si>
  <si>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</si>
  <si>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</si>
  <si>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</si>
  <si>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</si>
  <si>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</si>
  <si>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</si>
  <si>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</si>
  <si>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</si>
  <si>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</si>
  <si>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</si>
  <si>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</si>
  <si>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</si>
  <si>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</si>
  <si>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</si>
  <si>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</si>
  <si>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</si>
  <si>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</si>
  <si>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</si>
  <si>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</si>
  <si>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</si>
  <si>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</si>
  <si>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</si>
  <si>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</si>
  <si>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</si>
  <si>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</si>
  <si>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</si>
  <si>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</si>
  <si>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</si>
  <si>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</si>
  <si>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</si>
  <si>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</si>
  <si>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</si>
  <si>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</si>
  <si>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</si>
  <si>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</si>
  <si>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</si>
  <si>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</si>
  <si>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</si>
  <si>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</si>
  <si>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</si>
  <si>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</si>
  <si>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</si>
  <si>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</si>
  <si>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</si>
  <si>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</si>
  <si>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</si>
  <si>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</si>
  <si>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</si>
  <si>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</si>
  <si>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</si>
  <si>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</si>
  <si>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</si>
  <si>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</si>
  <si>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</si>
  <si>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</si>
  <si>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</si>
  <si>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</si>
  <si>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</si>
  <si>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</si>
  <si>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</si>
  <si>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</si>
  <si>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</si>
  <si>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</si>
  <si>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</si>
  <si>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</si>
  <si>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</si>
  <si>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</si>
  <si>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</si>
  <si>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</si>
  <si>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</si>
  <si>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</si>
  <si>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</si>
  <si>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</si>
  <si>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</si>
  <si>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</si>
  <si>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</si>
  <si>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</si>
  <si>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</si>
  <si>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</si>
  <si>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</si>
  <si>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</si>
  <si>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</si>
  <si>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</si>
  <si>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</si>
  <si>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</si>
  <si>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</si>
  <si>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</si>
  <si>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</si>
  <si>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</si>
  <si>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</si>
  <si>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</si>
  <si>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</si>
  <si>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</si>
  <si>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</si>
  <si>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</si>
  <si>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</si>
  <si>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</si>
  <si>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</si>
  <si>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</si>
  <si>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</si>
  <si>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</si>
  <si>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</si>
  <si>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</si>
  <si>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</si>
  <si>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</si>
  <si>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</si>
  <si>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</si>
  <si>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</si>
  <si>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</si>
  <si>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</si>
  <si>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</si>
  <si>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</si>
  <si>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</si>
  <si>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</si>
  <si>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</si>
  <si>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</si>
  <si>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</si>
  <si>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</si>
  <si>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</si>
  <si>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</si>
  <si>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</si>
  <si>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</si>
  <si>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</si>
  <si>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</si>
  <si>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</si>
  <si>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</si>
  <si>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</si>
  <si>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</si>
  <si>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</si>
  <si>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</si>
  <si>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</si>
  <si>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</si>
  <si>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</si>
  <si>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</si>
  <si>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</si>
  <si>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</si>
  <si>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</si>
  <si>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</si>
  <si>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</si>
  <si>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</si>
  <si>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</si>
  <si>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</si>
  <si>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</si>
  <si>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</si>
  <si>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</si>
  <si>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</si>
  <si>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</si>
  <si>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</si>
  <si>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</si>
  <si>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</si>
  <si>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</si>
  <si>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</si>
  <si>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</si>
  <si>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</si>
  <si>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</si>
  <si>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</si>
  <si>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</si>
  <si>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</si>
  <si>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</si>
  <si>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</si>
  <si>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</si>
  <si>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</si>
  <si>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</si>
  <si>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</si>
  <si>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</si>
  <si>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</si>
  <si>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</si>
  <si>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</si>
  <si>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</si>
  <si>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</si>
  <si>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</si>
  <si>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</si>
  <si>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</si>
  <si>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</si>
  <si>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</si>
  <si>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</si>
  <si>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</si>
  <si>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</si>
  <si>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</si>
  <si>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</si>
  <si>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</si>
  <si>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</si>
  <si>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</si>
  <si>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</si>
  <si>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</si>
  <si>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</si>
  <si>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</si>
  <si>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</si>
  <si>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</si>
  <si>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</si>
  <si>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</si>
  <si>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</si>
  <si>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</si>
  <si>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</si>
  <si>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</si>
  <si>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</si>
  <si>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</si>
  <si>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</si>
  <si>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</si>
  <si>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</si>
  <si>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</si>
  <si>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</si>
  <si>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</si>
  <si>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</si>
  <si>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</si>
  <si>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</si>
  <si>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</si>
  <si>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</si>
  <si>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</si>
  <si>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</si>
  <si>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</si>
  <si>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</si>
  <si>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</si>
  <si>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</si>
  <si>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</si>
  <si>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</si>
  <si>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</si>
  <si>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</si>
  <si>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</si>
  <si>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</si>
  <si>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</si>
  <si>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</si>
  <si>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</si>
  <si>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</si>
  <si>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</si>
  <si>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</si>
  <si>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</si>
  <si>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</si>
  <si>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</si>
  <si>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</si>
  <si>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</si>
  <si>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</si>
  <si>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</si>
  <si>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</si>
  <si>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</si>
  <si>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</si>
  <si>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</si>
  <si>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</si>
  <si>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</si>
  <si>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</si>
  <si>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</si>
  <si>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</si>
  <si>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</si>
  <si>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</si>
  <si>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</si>
  <si>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</si>
  <si>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</si>
  <si>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</si>
  <si>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</si>
  <si>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</si>
  <si>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</si>
  <si>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</si>
  <si>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</si>
  <si>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</si>
  <si>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</si>
  <si>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</si>
  <si>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</si>
  <si>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</si>
  <si>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</si>
  <si>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</si>
  <si>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</si>
  <si>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</si>
  <si>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</si>
  <si>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</si>
  <si>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</si>
  <si>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</si>
  <si>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</si>
  <si>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</si>
  <si>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</si>
  <si>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</si>
  <si>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</si>
  <si>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</si>
  <si>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</si>
  <si>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</si>
  <si>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</si>
  <si>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</si>
  <si>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</si>
  <si>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</si>
  <si>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</si>
  <si>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</si>
  <si>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</si>
  <si>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</si>
  <si>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</si>
  <si>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</si>
  <si>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</si>
  <si>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</si>
  <si>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</si>
  <si>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</si>
  <si>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</si>
  <si>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</si>
  <si>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</si>
  <si>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</si>
  <si>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</si>
  <si>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</si>
  <si>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</si>
  <si>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</si>
  <si>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</si>
  <si>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</si>
  <si>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</si>
  <si>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</si>
  <si>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</si>
  <si>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</si>
  <si>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</si>
  <si>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</si>
  <si>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</si>
  <si>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</si>
  <si>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</si>
  <si>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</si>
  <si>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</si>
  <si>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</si>
  <si>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</si>
  <si>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</si>
  <si>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</si>
  <si>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</si>
  <si>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</si>
  <si>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</si>
  <si>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</si>
  <si>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</si>
  <si>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</si>
  <si>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</si>
  <si>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</si>
  <si>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</si>
  <si>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</si>
  <si>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</si>
  <si>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</si>
  <si>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</si>
  <si>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</si>
  <si>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</si>
  <si>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</si>
  <si>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</si>
  <si>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</si>
  <si>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</si>
  <si>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</si>
  <si>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</si>
  <si>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</si>
  <si>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</si>
  <si>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</si>
  <si>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</si>
  <si>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</si>
  <si>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</si>
  <si>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</si>
  <si>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</si>
  <si>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</si>
  <si>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</si>
  <si>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</si>
  <si>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</si>
  <si>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</si>
  <si>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</si>
  <si>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</si>
  <si>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</si>
  <si>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</si>
  <si>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</si>
  <si>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</si>
  <si>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</si>
  <si>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</si>
  <si>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</si>
  <si>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</si>
  <si>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</si>
  <si>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</si>
  <si>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</si>
  <si>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</si>
  <si>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</si>
  <si>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</si>
  <si>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</si>
  <si>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</si>
  <si>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</si>
  <si>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</si>
  <si>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</si>
  <si>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</si>
  <si>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</si>
  <si>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</si>
  <si>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</si>
  <si>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</si>
  <si>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</si>
  <si>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</si>
  <si>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</si>
  <si>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</si>
  <si>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</si>
  <si>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</si>
  <si>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</si>
  <si>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</si>
  <si>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</si>
  <si>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</si>
  <si>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</si>
  <si>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</si>
  <si>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</si>
  <si>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</si>
  <si>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</si>
  <si>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</si>
  <si>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</si>
  <si>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</si>
  <si>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</si>
  <si>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</si>
  <si>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</si>
  <si>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</si>
  <si>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</si>
  <si>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</si>
  <si>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</si>
  <si>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</si>
  <si>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</si>
  <si>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</si>
  <si>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</si>
  <si>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</si>
  <si>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</si>
  <si>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</si>
  <si>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</si>
  <si>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</si>
  <si>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</si>
  <si>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</si>
  <si>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</si>
  <si>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</si>
  <si>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</si>
  <si>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</si>
  <si>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</si>
  <si>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</si>
  <si>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</si>
  <si>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</si>
  <si>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</si>
  <si>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</si>
  <si>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</si>
  <si>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</si>
  <si>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</si>
  <si>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</si>
  <si>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</si>
  <si>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</si>
  <si>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</si>
  <si>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</si>
  <si>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</si>
  <si>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</si>
  <si>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</si>
  <si>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</si>
  <si>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</si>
  <si>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</si>
  <si>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</si>
  <si>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</si>
  <si>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</si>
  <si>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</si>
  <si>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</si>
  <si>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</si>
  <si>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</si>
  <si>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</si>
  <si>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</si>
  <si>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</si>
  <si>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</si>
  <si>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</si>
  <si>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</si>
  <si>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</si>
  <si>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</si>
  <si>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</si>
  <si>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</si>
  <si>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</si>
  <si>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</si>
  <si>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</si>
  <si>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</si>
  <si>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</si>
  <si>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</si>
  <si>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</si>
  <si>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</si>
  <si>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</si>
  <si>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</si>
  <si>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</si>
  <si>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</si>
  <si>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</si>
  <si>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</si>
  <si>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</si>
  <si>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</si>
  <si>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</si>
  <si>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</si>
  <si>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</si>
  <si>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</si>
  <si>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</si>
  <si>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</si>
  <si>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</si>
  <si>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</si>
  <si>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</si>
  <si>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</si>
  <si>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</si>
  <si>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</si>
  <si>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</si>
  <si>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</si>
  <si>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</si>
  <si>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</si>
  <si>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</si>
  <si>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</si>
  <si>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</si>
  <si>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</si>
  <si>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</si>
  <si>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</si>
  <si>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</si>
  <si>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</si>
  <si>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</si>
  <si>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</si>
  <si>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</si>
  <si>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</si>
  <si>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</si>
  <si>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</si>
  <si>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</si>
  <si>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</si>
  <si>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</si>
  <si>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</si>
  <si>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</si>
  <si>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</si>
  <si>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</si>
  <si>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</si>
  <si>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</si>
  <si>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</si>
  <si>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</si>
  <si>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</si>
  <si>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</si>
  <si>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</si>
  <si>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</si>
  <si>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</si>
  <si>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</si>
  <si>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</si>
  <si>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</si>
  <si>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</si>
  <si>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</si>
  <si>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</si>
  <si>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</si>
  <si>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</si>
  <si>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</si>
  <si>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</si>
  <si>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</si>
  <si>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</si>
  <si>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</si>
  <si>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</si>
  <si>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</si>
  <si>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</si>
  <si>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</si>
  <si>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</si>
  <si>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</si>
  <si>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</si>
  <si>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</si>
  <si>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</si>
  <si>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</si>
  <si>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</si>
  <si>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</si>
  <si>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</si>
  <si>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</si>
  <si>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</si>
  <si>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</si>
  <si>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</si>
  <si>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</si>
  <si>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</si>
  <si>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</si>
  <si>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</si>
  <si>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</si>
  <si>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</si>
  <si>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</si>
  <si>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</si>
  <si>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</si>
  <si>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</si>
  <si>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</si>
  <si>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</si>
  <si>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</si>
  <si>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</si>
  <si>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</si>
  <si>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</si>
  <si>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</si>
  <si>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</si>
  <si>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</si>
  <si>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</si>
  <si>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</si>
  <si>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</si>
  <si>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</si>
  <si>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</si>
  <si>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</si>
  <si>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</si>
  <si>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</si>
  <si>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</si>
  <si>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</si>
  <si>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</si>
  <si>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</si>
  <si>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</si>
  <si>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</si>
  <si>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</si>
  <si>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</si>
  <si>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</si>
  <si>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</si>
  <si>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</si>
  <si>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</si>
  <si>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</si>
  <si>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</si>
  <si>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</si>
  <si>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</si>
  <si>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</si>
  <si>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</si>
  <si>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</si>
  <si>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</si>
  <si>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</si>
  <si>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</si>
  <si>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</si>
  <si>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</si>
  <si>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</si>
  <si>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</si>
  <si>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</si>
  <si>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</si>
  <si>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</si>
  <si>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</si>
  <si>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</si>
  <si>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</si>
  <si>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</si>
  <si>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</si>
  <si>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</si>
  <si>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</si>
  <si>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</si>
  <si>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</si>
  <si>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</si>
  <si>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</si>
  <si>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</si>
  <si>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</si>
  <si>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</si>
  <si>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</si>
  <si>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</si>
  <si>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</si>
  <si>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</si>
  <si>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</si>
  <si>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</si>
  <si>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</si>
  <si>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</si>
  <si>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</si>
  <si>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</si>
  <si>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</si>
  <si>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</si>
  <si>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</si>
  <si>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</si>
  <si>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</si>
  <si>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</si>
  <si>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</si>
  <si>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</si>
  <si>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</si>
  <si>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</si>
  <si>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</si>
  <si>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</si>
  <si>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</si>
  <si>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</si>
  <si>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</si>
  <si>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</si>
  <si>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</si>
  <si>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</si>
  <si>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</si>
  <si>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</si>
  <si>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</si>
  <si>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</si>
  <si>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</si>
  <si>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</si>
  <si>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</si>
  <si>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</si>
  <si>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</si>
  <si>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</si>
  <si>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</si>
  <si>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</si>
  <si>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</si>
  <si>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</si>
  <si>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</si>
  <si>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</si>
  <si>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</si>
  <si>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</si>
  <si>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</si>
  <si>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</si>
  <si>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</si>
  <si>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</si>
  <si>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</si>
  <si>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</si>
  <si>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</si>
  <si>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</si>
  <si>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</si>
  <si>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</si>
  <si>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</si>
  <si>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</si>
  <si>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</si>
  <si>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</si>
  <si>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</si>
  <si>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</si>
  <si>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</si>
  <si>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</si>
  <si>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</si>
  <si>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</si>
  <si>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</si>
  <si>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</si>
  <si>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</si>
  <si>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</si>
  <si>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</si>
  <si>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</si>
  <si>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</si>
  <si>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</si>
  <si>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</si>
  <si>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</si>
  <si>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</si>
  <si>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</si>
  <si>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</si>
  <si>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</si>
  <si>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</si>
  <si>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</si>
  <si>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</si>
  <si>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</si>
  <si>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</si>
  <si>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</si>
  <si>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</si>
  <si>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</si>
  <si>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</si>
  <si>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</si>
  <si>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</si>
  <si>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</si>
  <si>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</si>
  <si>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</si>
  <si>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</si>
  <si>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</si>
  <si>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</si>
  <si>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</si>
  <si>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</si>
  <si>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</si>
  <si>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</si>
  <si>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</si>
  <si>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</si>
  <si>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</si>
  <si>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</si>
  <si>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</si>
  <si>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</si>
  <si>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</si>
  <si>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</si>
  <si>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</si>
  <si>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</si>
  <si>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</si>
  <si>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</si>
  <si>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</si>
  <si>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</si>
  <si>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</si>
  <si>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</si>
  <si>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</si>
  <si>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</si>
  <si>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</si>
  <si>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</si>
  <si>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</si>
  <si>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</si>
  <si>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</si>
  <si>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</si>
  <si>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</si>
  <si>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</si>
  <si>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</si>
  <si>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</si>
  <si>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</si>
  <si>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</si>
  <si>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</si>
  <si>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</si>
  <si>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</si>
  <si>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</si>
  <si>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</si>
  <si>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</si>
  <si>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</si>
  <si>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</si>
  <si>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</si>
  <si>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</si>
  <si>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</si>
  <si>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</si>
  <si>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</si>
  <si>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</si>
  <si>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</si>
  <si>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</si>
  <si>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</si>
  <si>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</si>
  <si>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</si>
  <si>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</si>
  <si>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</si>
  <si>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</si>
  <si>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</si>
  <si>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</si>
  <si>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</si>
  <si>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</si>
  <si>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</si>
  <si>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</si>
  <si>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</si>
  <si>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</si>
  <si>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</si>
  <si>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</si>
  <si>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</si>
  <si>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</si>
  <si>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</si>
  <si>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</si>
  <si>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</si>
  <si>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</si>
  <si>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</si>
  <si>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</si>
  <si>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</si>
  <si>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</si>
  <si>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</si>
  <si>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</si>
  <si>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</si>
  <si>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</si>
  <si>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</si>
  <si>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</si>
  <si>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</si>
  <si>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</si>
  <si>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</si>
  <si>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</si>
  <si>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</si>
  <si>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</si>
  <si>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</si>
  <si>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</si>
  <si>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</si>
  <si>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</si>
  <si>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</si>
  <si>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</si>
  <si>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</si>
  <si>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</si>
  <si>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</si>
  <si>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</si>
  <si>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</si>
  <si>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</si>
  <si>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</si>
  <si>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</si>
  <si>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</si>
  <si>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</si>
  <si>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</si>
  <si>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</si>
  <si>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</si>
  <si>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</si>
  <si>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</si>
  <si>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</si>
  <si>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</si>
  <si>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</si>
  <si>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</si>
  <si>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</si>
  <si>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</si>
  <si>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</si>
  <si>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</si>
  <si>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</si>
  <si>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</si>
  <si>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</si>
  <si>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</si>
  <si>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</si>
  <si>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</si>
  <si>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</si>
  <si>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</si>
  <si>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</si>
  <si>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</si>
  <si>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</si>
  <si>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</si>
  <si>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</si>
  <si>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</si>
  <si>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</si>
  <si>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</si>
  <si>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</si>
  <si>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</si>
  <si>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</si>
  <si>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</si>
  <si>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</si>
  <si>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</si>
  <si>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</si>
  <si>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</si>
  <si>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</si>
  <si>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</si>
  <si>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</si>
  <si>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</si>
  <si>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</si>
  <si>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</si>
  <si>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</si>
  <si>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</si>
  <si>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</si>
  <si>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</si>
  <si>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</si>
  <si>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</si>
  <si>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</si>
  <si>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</si>
  <si>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</si>
  <si>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</si>
  <si>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</si>
  <si>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</si>
  <si>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</si>
  <si>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</si>
  <si>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</si>
  <si>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</si>
  <si>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</si>
  <si>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</si>
  <si>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</si>
  <si>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</si>
  <si>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</si>
  <si>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</si>
  <si>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</si>
  <si>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</si>
  <si>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</si>
  <si>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</si>
  <si>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</si>
  <si>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</si>
  <si>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</si>
  <si>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</si>
  <si>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</si>
  <si>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</si>
  <si>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</si>
  <si>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</si>
  <si>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</si>
  <si>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</si>
  <si>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</si>
  <si>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</si>
  <si>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</si>
  <si>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</si>
  <si>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</si>
  <si>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</si>
  <si>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</si>
  <si>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</si>
  <si>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</si>
  <si>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</si>
  <si>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</si>
  <si>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</si>
  <si>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</si>
  <si>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</si>
  <si>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</si>
  <si>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</si>
  <si>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</si>
  <si>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</si>
  <si>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</si>
  <si>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</si>
  <si>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</si>
  <si>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</si>
  <si>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</si>
  <si>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</si>
  <si>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</si>
  <si>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</si>
  <si>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</si>
  <si>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</si>
  <si>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</si>
  <si>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</si>
  <si>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</si>
  <si>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</si>
  <si>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</si>
  <si>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</si>
  <si>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</si>
  <si>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</si>
  <si>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</si>
  <si>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</si>
  <si>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</si>
  <si>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</si>
  <si>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</si>
  <si>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</si>
  <si>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</si>
  <si>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</si>
  <si>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</si>
  <si>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</si>
  <si>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</si>
  <si>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</si>
  <si>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</si>
  <si>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</si>
  <si>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</si>
  <si>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</si>
  <si>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</si>
  <si>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</si>
  <si>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</si>
  <si>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</si>
  <si>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</si>
  <si>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</si>
  <si>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</si>
  <si>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</si>
  <si>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</si>
  <si>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</si>
  <si>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</si>
  <si>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</si>
  <si>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</si>
  <si>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</si>
  <si>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</si>
  <si>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</si>
  <si>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</si>
  <si>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</si>
  <si>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</si>
  <si>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</si>
  <si>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</si>
  <si>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</si>
  <si>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</si>
  <si>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</si>
  <si>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</si>
  <si>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</si>
  <si>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</si>
  <si>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</si>
  <si>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</si>
  <si>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</si>
  <si>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</si>
  <si>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</si>
  <si>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</si>
  <si>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</si>
  <si>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</si>
  <si>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</si>
  <si>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</si>
  <si>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</si>
  <si>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</si>
  <si>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</si>
  <si>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</si>
  <si>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</si>
  <si>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</si>
  <si>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</si>
  <si>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</si>
  <si>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</si>
  <si>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</si>
  <si>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</si>
  <si>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</si>
  <si>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</si>
  <si>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</si>
  <si>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</si>
  <si>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</si>
  <si>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</si>
  <si>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</si>
  <si>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</si>
  <si>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</si>
  <si>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</si>
  <si>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</si>
  <si>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</si>
  <si>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</si>
  <si>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</si>
  <si>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</si>
  <si>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</si>
  <si>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</si>
  <si>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</si>
  <si>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</si>
  <si>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</si>
  <si>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</si>
  <si>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</si>
  <si>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</si>
  <si>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</si>
  <si>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</si>
  <si>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</si>
  <si>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</si>
  <si>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</si>
  <si>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</si>
  <si>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</si>
  <si>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</si>
  <si>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</si>
  <si>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</si>
  <si>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</si>
  <si>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</si>
  <si>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</si>
  <si>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</si>
  <si>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</si>
  <si>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</si>
  <si>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</si>
  <si>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</si>
  <si>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</si>
  <si>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</si>
  <si>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</si>
  <si>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</si>
  <si>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</si>
  <si>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</si>
  <si>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</si>
  <si>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</si>
  <si>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</si>
  <si>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</si>
  <si>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</si>
  <si>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</si>
  <si>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</si>
  <si>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</si>
  <si>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</si>
  <si>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</si>
  <si>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</si>
  <si>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</si>
  <si>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</si>
  <si>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</si>
  <si>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</si>
  <si>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</si>
  <si>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</si>
  <si>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</si>
  <si>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</si>
  <si>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</si>
  <si>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</si>
  <si>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</si>
  <si>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</si>
  <si>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</si>
  <si>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</si>
  <si>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</si>
  <si>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</si>
  <si>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</si>
  <si>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</si>
  <si>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</si>
  <si>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</si>
  <si>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</si>
  <si>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</si>
  <si>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</si>
  <si>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</si>
  <si>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</si>
  <si>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</si>
  <si>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</si>
  <si>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</si>
  <si>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</si>
  <si>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</si>
  <si>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</si>
  <si>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</si>
  <si>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</si>
  <si>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</si>
  <si>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</si>
  <si>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</si>
  <si>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</si>
  <si>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</si>
  <si>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</si>
  <si>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</si>
  <si>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</si>
  <si>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</si>
  <si>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</si>
  <si>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</si>
  <si>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</si>
  <si>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</si>
  <si>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</si>
  <si>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</si>
  <si>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</si>
  <si>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</si>
  <si>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</si>
  <si>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</si>
  <si>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</si>
  <si>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</si>
  <si>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</si>
  <si>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</si>
  <si>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</si>
  <si>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</si>
  <si>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</si>
  <si>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</si>
  <si>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</si>
  <si>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</si>
  <si>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</si>
  <si>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</si>
  <si>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</si>
  <si>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</si>
  <si>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</si>
  <si>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</si>
  <si>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</si>
  <si>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</si>
  <si>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</si>
  <si>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</si>
  <si>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</si>
  <si>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</si>
  <si>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</si>
  <si>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</si>
  <si>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</si>
  <si>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</si>
  <si>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</si>
  <si>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</si>
  <si>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</si>
  <si>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</si>
  <si>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</si>
  <si>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</si>
  <si>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</si>
  <si>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</si>
  <si>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</si>
  <si>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</si>
  <si>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</si>
  <si>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</si>
  <si>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</si>
  <si>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</si>
  <si>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</si>
  <si>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</si>
  <si>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</si>
  <si>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</si>
  <si>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</si>
  <si>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</si>
  <si>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</si>
  <si>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</si>
  <si>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</si>
  <si>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</si>
  <si>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</si>
  <si>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</si>
  <si>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</si>
  <si>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</si>
  <si>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</si>
  <si>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</si>
  <si>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</si>
  <si>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</si>
  <si>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</si>
  <si>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</si>
  <si>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</si>
  <si>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</si>
  <si>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</si>
  <si>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</si>
  <si>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</si>
  <si>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</si>
  <si>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</si>
  <si>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</si>
  <si>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</si>
  <si>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</si>
  <si>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</si>
  <si>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</si>
  <si>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</si>
  <si>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</si>
  <si>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</si>
  <si>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</si>
  <si>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</si>
  <si>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</si>
  <si>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</si>
  <si>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</si>
  <si>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</si>
  <si>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</si>
  <si>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</si>
  <si>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</si>
  <si>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</si>
  <si>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</si>
  <si>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</si>
  <si>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</si>
  <si>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</si>
  <si>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</si>
  <si>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</si>
  <si>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</si>
  <si>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</si>
  <si>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</si>
  <si>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</si>
  <si>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</si>
  <si>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</si>
  <si>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</si>
  <si>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</si>
  <si>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</si>
  <si>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</si>
  <si>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</si>
  <si>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</si>
  <si>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</si>
  <si>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</si>
  <si>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</si>
  <si>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</si>
  <si>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</si>
  <si>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</si>
  <si>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</si>
  <si>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</si>
  <si>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</si>
  <si>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</si>
  <si>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</si>
  <si>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</si>
  <si>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</si>
  <si>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</si>
  <si>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</si>
  <si>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</si>
  <si>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</si>
  <si>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</si>
  <si>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</si>
  <si>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</si>
  <si>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</si>
  <si>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</si>
  <si>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</si>
  <si>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</si>
  <si>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</si>
  <si>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</si>
  <si>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</si>
  <si>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</si>
  <si>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</si>
  <si>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</si>
  <si>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</si>
  <si>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</si>
  <si>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</si>
  <si>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</si>
  <si>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</si>
  <si>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</si>
  <si>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</si>
  <si>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</si>
  <si>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</si>
  <si>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</si>
  <si>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</si>
  <si>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</si>
  <si>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</si>
  <si>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</si>
  <si>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</si>
  <si>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</si>
  <si>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</si>
  <si>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</si>
  <si>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</si>
  <si>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</si>
  <si>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</si>
  <si>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</si>
  <si>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</si>
  <si>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</si>
  <si>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</si>
  <si>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</si>
  <si>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</si>
  <si>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</si>
  <si>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</si>
  <si>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</si>
  <si>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</si>
  <si>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</si>
  <si>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</si>
  <si>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</si>
  <si>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</si>
  <si>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</si>
  <si>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</si>
  <si>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</si>
  <si>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</si>
  <si>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</si>
  <si>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</si>
  <si>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</si>
  <si>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</si>
  <si>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</si>
  <si>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</si>
  <si>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</si>
  <si>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</si>
  <si>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</si>
  <si>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</si>
  <si>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</si>
  <si>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</si>
  <si>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</si>
  <si>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</si>
  <si>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</si>
  <si>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</si>
  <si>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</si>
  <si>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</si>
  <si>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</si>
  <si>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</si>
  <si>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</si>
  <si>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</si>
  <si>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</si>
  <si>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</si>
  <si>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</si>
  <si>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</si>
  <si>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</si>
  <si>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</si>
  <si>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</si>
  <si>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</si>
  <si>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</si>
  <si>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</si>
  <si>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</si>
  <si>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</si>
  <si>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</si>
  <si>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</si>
  <si>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</si>
  <si>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</si>
  <si>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</si>
  <si>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</si>
  <si>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</si>
  <si>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</si>
  <si>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</si>
  <si>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</si>
  <si>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</si>
  <si>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</si>
  <si>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</si>
  <si>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</si>
  <si>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</si>
  <si>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</si>
  <si>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</si>
  <si>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</si>
  <si>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</si>
  <si>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</si>
  <si>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</si>
  <si>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</si>
  <si>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</si>
  <si>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</si>
  <si>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</si>
  <si>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</si>
  <si>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</si>
  <si>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</si>
  <si>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</si>
  <si>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</si>
  <si>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</si>
  <si>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</si>
  <si>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</si>
  <si>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</si>
  <si>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</si>
  <si>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</si>
  <si>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</si>
  <si>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</si>
  <si>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</si>
  <si>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</si>
  <si>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</si>
  <si>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</si>
  <si>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</si>
  <si>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</si>
  <si>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</si>
  <si>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</si>
  <si>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</si>
  <si>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</si>
  <si>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</si>
  <si>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</si>
  <si>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</si>
  <si>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</si>
  <si>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</si>
  <si>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</si>
  <si>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</si>
  <si>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</si>
  <si>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</si>
  <si>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</si>
  <si>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</si>
  <si>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</si>
  <si>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</si>
  <si>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</si>
  <si>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</si>
  <si>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</si>
  <si>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</si>
  <si>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</si>
  <si>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</si>
  <si>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</si>
  <si>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</si>
  <si>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</si>
  <si>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</si>
  <si>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</si>
  <si>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</si>
  <si>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</si>
  <si>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</si>
  <si>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</si>
  <si>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</si>
  <si>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</si>
  <si>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</si>
  <si>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</si>
  <si>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</si>
  <si>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</si>
  <si>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</si>
  <si>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</si>
  <si>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</si>
  <si>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</si>
  <si>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</si>
  <si>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</si>
  <si>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</si>
  <si>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</si>
  <si>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</si>
  <si>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</si>
  <si>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</si>
  <si>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</si>
  <si>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</si>
  <si>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</si>
  <si>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</si>
  <si>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</si>
  <si>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</si>
  <si>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</si>
  <si>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</si>
  <si>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</si>
  <si>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</si>
  <si>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</si>
  <si>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</si>
  <si>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</si>
  <si>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</si>
  <si>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</si>
  <si>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</si>
  <si>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</si>
  <si>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</si>
  <si>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</si>
  <si>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</si>
  <si>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</si>
  <si>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</si>
  <si>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</si>
  <si>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</si>
  <si>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</si>
  <si>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</si>
  <si>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</si>
  <si>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</si>
  <si>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</si>
  <si>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</si>
  <si>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</si>
  <si>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</si>
  <si>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</si>
  <si>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</si>
  <si>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</si>
  <si>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</si>
  <si>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</si>
  <si>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</si>
  <si>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</si>
  <si>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</si>
  <si>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</si>
  <si>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</si>
  <si>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</si>
  <si>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</si>
  <si>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</si>
  <si>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</si>
  <si>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</si>
  <si>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</si>
  <si>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</si>
  <si>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</si>
  <si>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</si>
  <si>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</si>
  <si>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</si>
  <si>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</si>
  <si>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</si>
  <si>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</si>
  <si>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</si>
  <si>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</si>
  <si>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</si>
  <si>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</si>
  <si>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</si>
  <si>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</si>
  <si>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</si>
  <si>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</si>
  <si>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</si>
  <si>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</si>
  <si>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</si>
  <si>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</si>
  <si>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</si>
  <si>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</si>
  <si>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</si>
  <si>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</si>
  <si>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</si>
  <si>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</si>
  <si>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</si>
  <si>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</si>
  <si>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</si>
  <si>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</si>
  <si>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</si>
  <si>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</si>
  <si>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</si>
  <si>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</si>
  <si>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</si>
  <si>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</si>
  <si>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</si>
  <si>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</si>
  <si>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</si>
  <si>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</si>
  <si>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</si>
  <si>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</si>
  <si>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</si>
  <si>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</si>
  <si>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</si>
  <si>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</si>
  <si>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</si>
  <si>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</si>
  <si>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</si>
  <si>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</si>
  <si>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</si>
  <si>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</si>
  <si>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</si>
  <si>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</si>
  <si>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</si>
  <si>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</si>
  <si>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</si>
  <si>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</si>
  <si>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</si>
  <si>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</si>
  <si>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</si>
  <si>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</si>
  <si>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</si>
  <si>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</si>
  <si>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</si>
  <si>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</si>
  <si>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</si>
  <si>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</si>
  <si>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</si>
  <si>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</si>
  <si>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</si>
  <si>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</si>
  <si>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</si>
  <si>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</si>
  <si>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</si>
  <si>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</si>
  <si>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</si>
  <si>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</si>
  <si>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</si>
  <si>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</si>
  <si>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</si>
  <si>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</si>
  <si>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</si>
  <si>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</si>
  <si>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</si>
  <si>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</si>
  <si>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</si>
  <si>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</si>
  <si>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</si>
  <si>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</si>
  <si>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</si>
  <si>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</si>
  <si>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</si>
  <si>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</si>
  <si>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</si>
  <si>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</si>
  <si>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</si>
  <si>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</si>
  <si>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</si>
  <si>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</si>
  <si>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</si>
  <si>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</si>
  <si>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</si>
  <si>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</si>
  <si>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</si>
  <si>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</si>
  <si>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</si>
  <si>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</si>
  <si>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</si>
  <si>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</si>
  <si>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</si>
  <si>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</si>
  <si>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</si>
  <si>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</si>
  <si>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</si>
  <si>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</si>
  <si>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</si>
  <si>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</si>
  <si>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</si>
  <si>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</si>
  <si>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</si>
  <si>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</si>
  <si>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</si>
  <si>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</si>
  <si>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</si>
  <si>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</si>
  <si>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</si>
  <si>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</si>
  <si>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</si>
  <si>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</si>
  <si>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</si>
  <si>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</si>
  <si>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</si>
  <si>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</si>
  <si>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</si>
  <si>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</si>
  <si>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</si>
  <si>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</si>
  <si>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</si>
  <si>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</si>
  <si>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</si>
  <si>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</si>
  <si>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</si>
  <si>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</si>
  <si>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</si>
  <si>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</si>
  <si>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</si>
  <si>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</si>
  <si>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</si>
  <si>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</si>
  <si>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</si>
  <si>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</si>
  <si>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</si>
  <si>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</si>
  <si>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</si>
  <si>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</si>
  <si>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</si>
  <si>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</si>
  <si>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</si>
  <si>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</si>
  <si>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</si>
  <si>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</si>
  <si>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</si>
  <si>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</si>
  <si>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</si>
  <si>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</si>
  <si>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</si>
  <si>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</si>
  <si>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</si>
  <si>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</si>
  <si>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</si>
  <si>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</si>
  <si>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</si>
  <si>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</si>
  <si>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</si>
  <si>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</si>
  <si>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</si>
  <si>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</si>
  <si>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</si>
  <si>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</si>
  <si>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</si>
  <si>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</si>
  <si>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</si>
  <si>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</si>
  <si>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</si>
  <si>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</si>
  <si>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</si>
  <si>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</si>
  <si>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</si>
  <si>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</si>
  <si>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</si>
  <si>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</si>
  <si>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</si>
  <si>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</si>
  <si>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</si>
  <si>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</si>
  <si>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</si>
  <si>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</si>
  <si>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</si>
  <si>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</si>
  <si>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</si>
  <si>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</si>
  <si>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</si>
  <si>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</si>
  <si>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</si>
  <si>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</si>
  <si>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</si>
  <si>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</si>
  <si>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</si>
  <si>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</si>
  <si>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</si>
  <si>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</si>
  <si>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</si>
  <si>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</si>
  <si>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</si>
  <si>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</si>
  <si>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</si>
  <si>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</si>
  <si>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</si>
  <si>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</si>
  <si>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</si>
  <si>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</si>
  <si>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</si>
  <si>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</si>
  <si>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</si>
  <si>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</si>
  <si>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</si>
  <si>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</si>
  <si>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</si>
  <si>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</si>
  <si>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</si>
  <si>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</si>
  <si>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</si>
  <si>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</si>
  <si>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</si>
  <si>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</si>
  <si>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</si>
  <si>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</si>
  <si>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</si>
  <si>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</si>
  <si>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</si>
  <si>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</si>
  <si>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</si>
  <si>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</si>
  <si>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</si>
  <si>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</si>
  <si>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</si>
  <si>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</si>
  <si>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</si>
  <si>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</si>
  <si>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</si>
  <si>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</si>
  <si>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</si>
  <si>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</si>
  <si>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</si>
  <si>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</si>
  <si>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</si>
  <si>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</si>
  <si>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</si>
  <si>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</si>
  <si>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</si>
  <si>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</si>
  <si>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</si>
  <si>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</si>
  <si>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</si>
  <si>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</si>
  <si>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</si>
  <si>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</si>
  <si>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</si>
  <si>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</si>
  <si>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</si>
  <si>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</si>
  <si>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</si>
  <si>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</si>
  <si>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</si>
  <si>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</si>
  <si>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</si>
  <si>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</si>
  <si>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</si>
  <si>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</si>
  <si>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</si>
  <si>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</si>
  <si>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</si>
  <si>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</si>
  <si>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</si>
  <si>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</si>
  <si>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</si>
  <si>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</si>
  <si>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</si>
  <si>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</si>
  <si>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</si>
  <si>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</si>
  <si>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</si>
  <si>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</si>
  <si>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</si>
  <si>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</si>
  <si>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</si>
  <si>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</si>
  <si>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</si>
  <si>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</si>
  <si>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</si>
  <si>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</si>
  <si>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</si>
  <si>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</si>
  <si>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</si>
  <si>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</si>
  <si>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</si>
  <si>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</si>
  <si>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</si>
  <si>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</si>
  <si>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</si>
  <si>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</si>
  <si>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</si>
  <si>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</si>
  <si>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</si>
  <si>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</si>
  <si>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</si>
  <si>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</si>
  <si>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</si>
  <si>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</si>
  <si>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</si>
  <si>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</si>
  <si>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</si>
  <si>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</si>
  <si>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</si>
  <si>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</si>
  <si>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</si>
  <si>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</si>
  <si>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</si>
  <si>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</si>
  <si>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</si>
  <si>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</si>
  <si>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</si>
  <si>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</si>
  <si>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</si>
  <si>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</si>
  <si>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</si>
  <si>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</si>
  <si>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</si>
  <si>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</si>
  <si>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</si>
  <si>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</si>
  <si>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</si>
  <si>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</si>
  <si>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</si>
  <si>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</si>
  <si>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</si>
  <si>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</si>
  <si>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</si>
  <si>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</si>
  <si>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</si>
  <si>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</si>
  <si>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</si>
  <si>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</si>
  <si>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</si>
  <si>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</si>
  <si>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</si>
  <si>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</si>
  <si>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</si>
  <si>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</si>
  <si>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</si>
  <si>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</si>
  <si>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</si>
  <si>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</si>
  <si>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</si>
  <si>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</si>
  <si>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</si>
  <si>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</si>
  <si>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</si>
  <si>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</si>
  <si>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</si>
  <si>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</si>
  <si>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</si>
  <si>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</si>
  <si>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</si>
  <si>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</si>
  <si>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</si>
  <si>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</si>
  <si>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</si>
  <si>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</si>
  <si>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</si>
  <si>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</si>
  <si>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</si>
  <si>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</si>
  <si>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</si>
  <si>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</si>
  <si>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</si>
  <si>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</si>
  <si>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</si>
  <si>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</si>
  <si>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</si>
  <si>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</si>
  <si>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</si>
  <si>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</si>
  <si>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</si>
  <si>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</si>
  <si>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</si>
  <si>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</si>
  <si>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</si>
  <si>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</si>
  <si>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</si>
  <si>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</si>
  <si>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</si>
  <si>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</si>
  <si>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</si>
  <si>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</si>
  <si>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</si>
  <si>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</si>
  <si>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</si>
  <si>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</si>
  <si>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</si>
  <si>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</si>
  <si>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</si>
  <si>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</si>
  <si>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</si>
  <si>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</si>
  <si>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</si>
  <si>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</si>
  <si>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</si>
  <si>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</si>
  <si>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</si>
  <si>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</si>
  <si>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</si>
  <si>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</si>
  <si>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</si>
  <si>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</si>
  <si>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</si>
  <si>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</si>
  <si>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</si>
  <si>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</si>
  <si>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</si>
  <si>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</si>
  <si>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</si>
  <si>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</si>
  <si>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</si>
  <si>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</si>
  <si>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</si>
  <si>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</si>
  <si>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</si>
  <si>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</si>
  <si>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</si>
  <si>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</si>
  <si>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</si>
  <si>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</si>
  <si>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</si>
  <si>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</si>
  <si>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</si>
  <si>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</si>
  <si>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</si>
  <si>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</si>
  <si>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</si>
  <si>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</si>
  <si>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</si>
  <si>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</si>
  <si>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</si>
  <si>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</si>
  <si>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</si>
  <si>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</si>
  <si>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</si>
  <si>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</si>
  <si>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</si>
  <si>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</si>
  <si>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</si>
  <si>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</si>
  <si>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</si>
  <si>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</si>
  <si>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</si>
  <si>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</si>
  <si>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</si>
  <si>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</si>
  <si>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</si>
  <si>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</si>
  <si>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</si>
  <si>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</si>
  <si>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</si>
  <si>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</si>
  <si>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</si>
  <si>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</si>
  <si>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</si>
  <si>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</si>
  <si>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</si>
  <si>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</si>
  <si>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</si>
  <si>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</si>
  <si>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</si>
  <si>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</si>
  <si>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</si>
  <si>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</si>
  <si>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</si>
  <si>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</si>
  <si>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</si>
  <si>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</si>
  <si>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</si>
  <si>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</si>
  <si>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</si>
  <si>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</si>
  <si>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</si>
  <si>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</si>
  <si>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</si>
  <si>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</si>
  <si>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</si>
  <si>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</si>
  <si>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</si>
  <si>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</si>
  <si>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</si>
  <si>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</si>
  <si>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</si>
  <si>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</si>
  <si>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</si>
  <si>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</si>
  <si>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</si>
  <si>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</si>
  <si>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</si>
  <si>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</si>
  <si>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</si>
  <si>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</si>
  <si>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</si>
  <si>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</si>
  <si>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</si>
  <si>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</si>
  <si>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</si>
  <si>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</si>
  <si>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</si>
  <si>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</si>
  <si>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</si>
  <si>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</si>
  <si>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</si>
  <si>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</si>
  <si>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</si>
  <si>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</si>
  <si>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</si>
  <si>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</si>
  <si>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</si>
  <si>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</si>
  <si>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</si>
  <si>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</si>
  <si>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</si>
  <si>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</si>
  <si>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</si>
  <si>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</si>
  <si>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</si>
  <si>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</si>
  <si>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</si>
  <si>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</si>
  <si>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</si>
  <si>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</si>
  <si>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</si>
  <si>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</si>
  <si>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</si>
  <si>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</si>
  <si>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</si>
  <si>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</si>
  <si>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</si>
  <si>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</si>
  <si>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</si>
  <si>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</si>
  <si>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</si>
  <si>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</si>
  <si>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</si>
  <si>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</si>
  <si>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</si>
  <si>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</si>
  <si>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</si>
  <si>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</si>
  <si>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</si>
  <si>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</si>
  <si>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</si>
  <si>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</si>
  <si>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</si>
  <si>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</si>
  <si>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</si>
  <si>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</si>
  <si>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</si>
  <si>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</si>
  <si>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</si>
  <si>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</si>
  <si>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</si>
  <si>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</si>
  <si>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</si>
  <si>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</si>
  <si>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</si>
  <si>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</si>
  <si>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</si>
  <si>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</si>
  <si>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</si>
  <si>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</si>
  <si>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</si>
  <si>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</si>
  <si>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</si>
  <si>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</si>
  <si>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</si>
  <si>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</si>
  <si>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</si>
  <si>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</si>
  <si>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</si>
  <si>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</si>
  <si>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</si>
  <si>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</si>
  <si>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</si>
  <si>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</si>
  <si>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</si>
  <si>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</si>
  <si>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</si>
  <si>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</si>
  <si>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</si>
  <si>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</si>
  <si>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</si>
  <si>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</si>
  <si>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</si>
  <si>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</si>
  <si>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</si>
  <si>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</si>
  <si>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</si>
  <si>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</si>
  <si>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</si>
  <si>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</si>
  <si>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</si>
  <si>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</si>
  <si>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</si>
  <si>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</si>
  <si>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</si>
  <si>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</si>
  <si>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</si>
  <si>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</si>
  <si>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</si>
  <si>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</si>
  <si>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</si>
  <si>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</si>
  <si>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</si>
  <si>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</si>
  <si>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</si>
  <si>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</si>
  <si>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</si>
  <si>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</si>
  <si>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</si>
  <si>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</si>
  <si>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</si>
  <si>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</si>
  <si>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</si>
  <si>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</si>
  <si>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</si>
  <si>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</si>
  <si>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</si>
  <si>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</si>
  <si>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</si>
  <si>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</si>
  <si>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</si>
  <si>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</si>
  <si>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</si>
  <si>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</si>
  <si>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</si>
  <si>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</si>
  <si>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</si>
  <si>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</si>
  <si>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</si>
  <si>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</si>
  <si>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</si>
  <si>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</si>
  <si>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</si>
  <si>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</si>
  <si>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</si>
  <si>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</si>
  <si>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</si>
  <si>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</si>
  <si>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</si>
  <si>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</si>
  <si>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</si>
  <si>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</si>
  <si>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</si>
  <si>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</si>
  <si>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</si>
  <si>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</si>
  <si>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</si>
  <si>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</si>
  <si>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</si>
  <si>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</si>
  <si>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</si>
  <si>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</si>
  <si>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</si>
  <si>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</si>
  <si>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</si>
  <si>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</si>
  <si>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</si>
  <si>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</si>
  <si>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</si>
  <si>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</si>
  <si>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</si>
  <si>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</si>
  <si>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</si>
  <si>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</si>
  <si>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</si>
  <si>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</si>
  <si>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</si>
  <si>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</si>
  <si>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</si>
  <si>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</si>
  <si>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</si>
  <si>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</si>
  <si>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</si>
  <si>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</si>
  <si>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</si>
  <si>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</si>
  <si>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</si>
  <si>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</si>
  <si>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</si>
  <si>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</si>
  <si>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</si>
  <si>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</si>
  <si>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</si>
  <si>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</si>
  <si>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</si>
  <si>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</si>
  <si>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</si>
  <si>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</si>
  <si>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</si>
  <si>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</si>
  <si>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</si>
  <si>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</si>
  <si>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</si>
  <si>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</si>
  <si>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</si>
  <si>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</si>
  <si>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</si>
  <si>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</si>
  <si>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</si>
  <si>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</si>
  <si>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</si>
  <si>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</si>
  <si>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</si>
  <si>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</si>
  <si>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</si>
  <si>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</si>
  <si>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</si>
  <si>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</si>
  <si>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</si>
  <si>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</si>
  <si>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</si>
  <si>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</si>
  <si>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</si>
  <si>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</si>
  <si>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</si>
  <si>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</si>
  <si>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</si>
  <si>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</si>
  <si>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</si>
  <si>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</si>
  <si>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</si>
  <si>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</si>
  <si>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</si>
  <si>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</si>
  <si>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</si>
  <si>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</si>
  <si>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</si>
  <si>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</si>
  <si>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</si>
  <si>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</si>
  <si>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</si>
  <si>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</si>
  <si>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</si>
  <si>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</si>
  <si>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</si>
  <si>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</si>
  <si>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</si>
  <si>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</si>
  <si>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</si>
  <si>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</si>
  <si>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</si>
  <si>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</si>
  <si>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</si>
  <si>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</si>
  <si>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</si>
  <si>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</si>
  <si>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</si>
  <si>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</si>
  <si>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</si>
  <si>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</si>
  <si>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</si>
  <si>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</si>
  <si>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</si>
  <si>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</si>
  <si>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</si>
  <si>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</si>
  <si>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</si>
  <si>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</si>
  <si>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</si>
  <si>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</si>
  <si>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</si>
  <si>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</si>
  <si>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</si>
  <si>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</si>
  <si>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</si>
  <si>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</si>
  <si>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</si>
  <si>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</si>
  <si>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</si>
  <si>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</si>
  <si>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</si>
  <si>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</si>
  <si>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</si>
  <si>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</si>
  <si>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</si>
  <si>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</si>
  <si>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</si>
  <si>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</si>
  <si>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</si>
  <si>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</si>
  <si>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</si>
  <si>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</si>
  <si>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</si>
  <si>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</si>
  <si>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</si>
  <si>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</si>
  <si>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</si>
  <si>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</si>
  <si>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</si>
  <si>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</si>
  <si>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</si>
  <si>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</si>
  <si>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</si>
  <si>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</si>
  <si>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</si>
  <si>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</si>
  <si>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</si>
  <si>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</si>
  <si>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</si>
  <si>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</si>
  <si>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</si>
  <si>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</si>
  <si>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</si>
  <si>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</si>
  <si>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</si>
  <si>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</si>
  <si>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</si>
  <si>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</si>
  <si>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</si>
  <si>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</si>
  <si>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</si>
  <si>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</si>
  <si>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</si>
  <si>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</si>
  <si>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</si>
  <si>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</si>
  <si>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</si>
  <si>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</si>
  <si>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</si>
  <si>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</si>
  <si>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</si>
  <si>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</si>
  <si>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</si>
  <si>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</si>
  <si>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</si>
  <si>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</si>
  <si>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</si>
  <si>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</si>
  <si>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</si>
  <si>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</si>
  <si>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</si>
  <si>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</si>
  <si>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</si>
  <si>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</si>
  <si>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</si>
  <si>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</si>
  <si>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</si>
  <si>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</si>
  <si>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</si>
  <si>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</si>
  <si>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</si>
  <si>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</si>
  <si>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</si>
  <si>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</si>
  <si>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</si>
  <si>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</si>
  <si>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</si>
  <si>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</si>
  <si>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</si>
  <si>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</si>
  <si>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</si>
  <si>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</si>
  <si>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</si>
  <si>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</si>
  <si>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</si>
  <si>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</si>
  <si>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</si>
  <si>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</si>
  <si>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</si>
  <si>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</si>
  <si>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</si>
  <si>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</si>
  <si>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</si>
  <si>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</si>
  <si>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</si>
  <si>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</si>
  <si>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</si>
  <si>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</si>
  <si>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</si>
  <si>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</si>
  <si>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</si>
  <si>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</si>
  <si>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</si>
  <si>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</si>
  <si>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</si>
  <si>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</si>
  <si>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</si>
  <si>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</si>
  <si>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</si>
  <si>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</si>
  <si>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</si>
  <si>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</si>
  <si>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</si>
  <si>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</si>
  <si>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</si>
  <si>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</si>
  <si>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</si>
  <si>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</si>
  <si>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</si>
  <si>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</si>
  <si>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</si>
  <si>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</si>
  <si>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</si>
  <si>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</si>
  <si>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</si>
  <si>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</si>
  <si>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</si>
  <si>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</si>
  <si>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</si>
  <si>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</si>
  <si>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</si>
  <si>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</si>
  <si>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</si>
  <si>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</si>
  <si>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</si>
  <si>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</si>
  <si>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</si>
  <si>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</si>
  <si>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</si>
  <si>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</si>
  <si>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</si>
  <si>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</si>
  <si>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</si>
  <si>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</si>
  <si>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</si>
  <si>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</si>
  <si>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</si>
  <si>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</si>
  <si>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</si>
  <si>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</si>
  <si>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</si>
  <si>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</si>
  <si>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</si>
  <si>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</si>
  <si>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</si>
  <si>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</si>
  <si>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</si>
  <si>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</si>
  <si>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</si>
  <si>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</si>
  <si>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</si>
  <si>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</si>
  <si>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</si>
  <si>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</si>
  <si>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</si>
  <si>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</si>
  <si>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</si>
  <si>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</si>
  <si>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</si>
  <si>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</si>
  <si>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</si>
  <si>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</si>
  <si>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</si>
  <si>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</si>
  <si>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</si>
  <si>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</si>
  <si>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</si>
  <si>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</si>
  <si>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</si>
  <si>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</si>
  <si>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</si>
  <si>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</si>
  <si>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</si>
  <si>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</si>
  <si>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</si>
  <si>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</si>
  <si>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</si>
  <si>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</si>
  <si>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</si>
  <si>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</si>
  <si>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</si>
  <si>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</si>
  <si>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</si>
  <si>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</si>
  <si>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</si>
  <si>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</si>
  <si>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</si>
  <si>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</si>
  <si>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</si>
  <si>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</si>
  <si>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</si>
  <si>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</si>
  <si>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</si>
  <si>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</si>
  <si>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</si>
  <si>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</si>
  <si>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</si>
  <si>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</si>
  <si>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</si>
  <si>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</si>
  <si>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</si>
  <si>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</si>
  <si>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</si>
  <si>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</si>
  <si>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</si>
  <si>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</si>
  <si>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</si>
  <si>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</si>
  <si>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</si>
  <si>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</si>
  <si>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</si>
  <si>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</si>
  <si>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</si>
  <si>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</si>
  <si>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</si>
  <si>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</si>
  <si>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</si>
  <si>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</si>
  <si>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</si>
  <si>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</si>
  <si>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</si>
  <si>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</si>
  <si>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</si>
  <si>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</si>
  <si>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</si>
  <si>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</si>
  <si>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</si>
  <si>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</si>
  <si>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</si>
  <si>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</si>
  <si>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</si>
  <si>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</si>
  <si>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</si>
  <si>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</si>
  <si>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</si>
  <si>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</si>
  <si>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</si>
  <si>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</si>
  <si>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</si>
  <si>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</si>
  <si>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</si>
  <si>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</si>
  <si>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</si>
  <si>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</si>
  <si>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</si>
  <si>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</si>
  <si>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</si>
  <si>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</si>
  <si>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</si>
  <si>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</si>
  <si>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</si>
  <si>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</si>
  <si>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</si>
  <si>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</si>
  <si>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</si>
  <si>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</si>
  <si>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</si>
  <si>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</si>
  <si>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</si>
  <si>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</si>
  <si>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</si>
  <si>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</si>
  <si>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</si>
  <si>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</si>
  <si>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</si>
  <si>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</si>
  <si>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</si>
  <si>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</si>
  <si>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</si>
  <si>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</si>
  <si>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</si>
  <si>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</si>
  <si>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</si>
  <si>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</si>
  <si>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</si>
  <si>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</si>
  <si>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</si>
  <si>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</si>
  <si>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</si>
  <si>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</si>
  <si>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</si>
  <si>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</si>
  <si>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</si>
  <si>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</si>
  <si>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</si>
  <si>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</si>
  <si>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</si>
  <si>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</si>
  <si>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</si>
  <si>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</si>
  <si>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</si>
  <si>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</si>
  <si>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</si>
  <si>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</si>
  <si>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</si>
  <si>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</si>
  <si>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</si>
  <si>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</si>
  <si>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</si>
  <si>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</si>
  <si>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</si>
  <si>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</si>
  <si>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</si>
  <si>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</si>
  <si>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</si>
  <si>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</si>
  <si>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</si>
  <si>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</si>
  <si>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</si>
  <si>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</si>
  <si>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</si>
  <si>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</si>
  <si>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</si>
  <si>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</si>
  <si>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</si>
  <si>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</si>
  <si>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</si>
  <si>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</si>
  <si>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</si>
  <si>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</si>
  <si>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</si>
  <si>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</si>
  <si>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</si>
  <si>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</si>
  <si>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</si>
  <si>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</si>
  <si>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</si>
  <si>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</si>
  <si>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</si>
  <si>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</si>
  <si>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</si>
  <si>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</si>
  <si>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</si>
  <si>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</si>
  <si>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</si>
  <si>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</si>
  <si>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</si>
  <si>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</si>
  <si>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</si>
  <si>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</si>
  <si>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</si>
  <si>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</si>
  <si>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</si>
  <si>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</si>
  <si>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</si>
  <si>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</si>
  <si>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</si>
  <si>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</si>
  <si>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</si>
  <si>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</si>
  <si>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</si>
  <si>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</si>
  <si>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</si>
  <si>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</si>
  <si>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</si>
  <si>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</si>
  <si>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</si>
  <si>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</si>
  <si>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</si>
  <si>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</si>
  <si>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</si>
  <si>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</si>
  <si>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</si>
  <si>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</si>
  <si>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</si>
  <si>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</si>
  <si>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</si>
  <si>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</si>
  <si>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</si>
  <si>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</si>
  <si>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</si>
  <si>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</si>
  <si>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</si>
  <si>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</si>
  <si>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</si>
  <si>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</si>
  <si>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</si>
  <si>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</si>
  <si>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</si>
  <si>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</si>
  <si>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</si>
  <si>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</si>
  <si>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</si>
  <si>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</si>
  <si>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</si>
  <si>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</si>
  <si>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</si>
  <si>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</si>
  <si>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</si>
  <si>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</si>
  <si>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</si>
  <si>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</si>
  <si>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</si>
  <si>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</si>
  <si>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</si>
  <si>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</si>
  <si>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</si>
  <si>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</si>
  <si>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</si>
  <si>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</si>
  <si>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</si>
  <si>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</si>
  <si>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</si>
  <si>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</si>
  <si>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</si>
  <si>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</si>
  <si>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</si>
  <si>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</si>
  <si>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</si>
  <si>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</si>
  <si>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</si>
  <si>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</si>
  <si>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</si>
  <si>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</si>
  <si>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</si>
  <si>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</si>
  <si>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</si>
  <si>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</si>
  <si>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</si>
  <si>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</si>
  <si>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</si>
  <si>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</si>
  <si>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</si>
  <si>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</si>
  <si>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</si>
  <si>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</si>
  <si>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</si>
  <si>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</si>
  <si>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</si>
  <si>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</si>
  <si>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</si>
  <si>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</si>
  <si>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</si>
  <si>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</si>
  <si>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</si>
  <si>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</si>
  <si>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</si>
  <si>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</si>
  <si>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</si>
  <si>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</si>
  <si>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</si>
  <si>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</si>
  <si>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</si>
  <si>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</si>
  <si>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</si>
  <si>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</si>
  <si>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</si>
  <si>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</si>
  <si>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</si>
  <si>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</si>
  <si>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</si>
  <si>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</si>
  <si>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</si>
  <si>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</si>
  <si>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</si>
  <si>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</si>
  <si>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</si>
  <si>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</si>
  <si>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</si>
  <si>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</si>
  <si>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</si>
  <si>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</si>
  <si>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</si>
  <si>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</si>
  <si>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</si>
  <si>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</si>
  <si>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</si>
  <si>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</si>
  <si>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</si>
  <si>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</si>
  <si>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</si>
  <si>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</si>
  <si>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</si>
  <si>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</si>
  <si>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</si>
  <si>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</si>
  <si>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</si>
  <si>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</si>
  <si>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</si>
  <si>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</si>
  <si>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</si>
  <si>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</si>
  <si>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</si>
  <si>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</si>
  <si>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</si>
  <si>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</si>
  <si>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</si>
  <si>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</si>
  <si>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</si>
  <si>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</si>
  <si>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</si>
  <si>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</si>
  <si>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</si>
  <si>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</si>
  <si>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</si>
  <si>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</si>
  <si>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</si>
  <si>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</si>
  <si>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</si>
  <si>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</si>
  <si>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</si>
  <si>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</si>
  <si>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</si>
  <si>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</si>
  <si>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</si>
  <si>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</si>
  <si>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</si>
  <si>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</si>
  <si>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</si>
  <si>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</si>
  <si>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</si>
  <si>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</si>
  <si>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</si>
  <si>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</si>
  <si>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</si>
  <si>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</si>
  <si>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</si>
  <si>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</si>
  <si>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</si>
  <si>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</si>
  <si>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</si>
  <si>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</si>
  <si>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</si>
  <si>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</si>
  <si>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</si>
  <si>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</si>
  <si>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</si>
  <si>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</si>
  <si>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</si>
  <si>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</si>
  <si>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</si>
  <si>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</si>
  <si>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</si>
  <si>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</si>
  <si>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</si>
  <si>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</si>
  <si>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</si>
  <si>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</si>
  <si>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</si>
  <si>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</si>
  <si>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</si>
  <si>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</si>
  <si>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</si>
  <si>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</si>
  <si>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</si>
  <si>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</si>
  <si>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</si>
  <si>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</si>
  <si>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</si>
  <si>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</si>
  <si>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</si>
  <si>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</si>
  <si>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</si>
  <si>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</si>
  <si>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</si>
  <si>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</si>
  <si>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</si>
  <si>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</si>
  <si>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</si>
  <si>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</si>
  <si>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</si>
  <si>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</si>
  <si>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</si>
  <si>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</si>
  <si>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</si>
  <si>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</si>
  <si>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</si>
  <si>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</si>
  <si>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</si>
  <si>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</si>
  <si>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</si>
  <si>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</si>
  <si>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</si>
  <si>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</si>
  <si>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</si>
  <si>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</si>
  <si>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</si>
  <si>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</si>
  <si>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</si>
  <si>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</si>
  <si>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</si>
  <si>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</si>
  <si>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</si>
  <si>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</si>
  <si>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</si>
  <si>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</si>
  <si>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</si>
  <si>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</si>
  <si>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</si>
  <si>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</si>
  <si>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</si>
  <si>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</si>
  <si>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</si>
  <si>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</si>
  <si>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</si>
  <si>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</si>
  <si>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</si>
  <si>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</si>
  <si>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</si>
  <si>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</si>
  <si>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</si>
  <si>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</si>
  <si>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</si>
  <si>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</si>
  <si>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</si>
  <si>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</si>
  <si>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</si>
  <si>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</si>
  <si>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</si>
  <si>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</si>
  <si>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</si>
  <si>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</si>
  <si>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</si>
  <si>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</si>
  <si>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</si>
  <si>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</si>
  <si>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</si>
  <si>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</si>
  <si>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</si>
  <si>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</si>
  <si>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</si>
  <si>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</si>
  <si>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</si>
  <si>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</si>
  <si>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</si>
  <si>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</si>
  <si>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</si>
  <si>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</si>
  <si>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</si>
  <si>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</si>
  <si>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</si>
  <si>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</si>
  <si>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</si>
  <si>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</si>
  <si>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</si>
  <si>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</si>
  <si>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</si>
  <si>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</si>
  <si>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</si>
  <si>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</si>
  <si>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</si>
  <si>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</si>
  <si>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</si>
  <si>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</si>
  <si>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</si>
  <si>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</si>
  <si>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</si>
  <si>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</si>
  <si>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</si>
  <si>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</si>
  <si>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</si>
  <si>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</si>
  <si>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</si>
  <si>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</si>
  <si>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</si>
  <si>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</si>
  <si>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</si>
  <si>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</si>
  <si>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</si>
  <si>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</si>
  <si>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</si>
  <si>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</si>
  <si>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</si>
  <si>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</si>
  <si>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</si>
  <si>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</si>
  <si>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</si>
  <si>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</si>
  <si>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</si>
  <si>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</si>
  <si>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</si>
  <si>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</si>
  <si>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</si>
  <si>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</si>
  <si>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</si>
  <si>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</si>
  <si>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</si>
  <si>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</si>
  <si>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</si>
  <si>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</si>
  <si>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</si>
  <si>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</si>
  <si>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</si>
  <si>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</si>
  <si>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</si>
  <si>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</si>
  <si>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</si>
  <si>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</si>
  <si>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</si>
  <si>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</si>
  <si>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</si>
  <si>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</si>
  <si>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</si>
  <si>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</si>
  <si>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</si>
  <si>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</si>
  <si>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</si>
  <si>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</si>
  <si>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</si>
  <si>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</si>
  <si>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</si>
  <si>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</si>
  <si>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</si>
  <si>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</si>
  <si>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</si>
  <si>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</si>
  <si>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</si>
  <si>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</si>
  <si>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</si>
  <si>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</si>
  <si>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</si>
  <si>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</si>
  <si>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</si>
  <si>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</si>
  <si>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</si>
  <si>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</si>
  <si>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</si>
  <si>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</si>
  <si>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</si>
  <si>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</si>
  <si>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</si>
  <si>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</si>
  <si>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</si>
  <si>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</si>
  <si>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</si>
  <si>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</si>
  <si>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</si>
  <si>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</si>
  <si>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</si>
  <si>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</si>
  <si>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</si>
  <si>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</si>
  <si>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</si>
  <si>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</si>
  <si>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</si>
  <si>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</si>
  <si>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</si>
  <si>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</si>
  <si>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</si>
  <si>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</si>
  <si>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</si>
  <si>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</si>
  <si>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</si>
  <si>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</si>
  <si>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</si>
  <si>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</si>
  <si>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</si>
  <si>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</si>
  <si>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</si>
  <si>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</si>
  <si>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</si>
  <si>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</si>
  <si>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</si>
  <si>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</si>
  <si>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</si>
  <si>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</si>
  <si>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</si>
  <si>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</si>
  <si>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</si>
  <si>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</si>
  <si>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</si>
  <si>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</si>
  <si>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</si>
  <si>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</si>
  <si>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</si>
  <si>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</si>
  <si>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</si>
  <si>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</si>
  <si>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</si>
  <si>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</si>
  <si>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</si>
  <si>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</si>
  <si>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</si>
  <si>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</si>
  <si>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</si>
  <si>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</si>
  <si>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</si>
  <si>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</si>
  <si>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</si>
  <si>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</si>
  <si>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</si>
  <si>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</si>
  <si>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</si>
  <si>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</si>
  <si>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</si>
  <si>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</si>
  <si>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</si>
  <si>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</si>
  <si>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</si>
  <si>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</si>
  <si>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</si>
  <si>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</si>
  <si>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</si>
  <si>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</si>
  <si>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</si>
  <si>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</si>
  <si>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</si>
  <si>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</si>
  <si>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</si>
  <si>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</si>
  <si>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</si>
  <si>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</si>
  <si>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</si>
  <si>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</si>
  <si>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</si>
  <si>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</si>
  <si>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</si>
  <si>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</si>
  <si>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</si>
  <si>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</si>
  <si>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</si>
  <si>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</si>
  <si>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</si>
  <si>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</si>
  <si>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</si>
  <si>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</si>
  <si>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</si>
  <si>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</si>
  <si>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</si>
  <si>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</si>
  <si>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</si>
  <si>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</si>
  <si>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</si>
  <si>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</si>
  <si>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</si>
  <si>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</si>
  <si>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</si>
  <si>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</si>
  <si>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</si>
  <si>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</si>
  <si>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</si>
  <si>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</si>
  <si>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</si>
  <si>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</si>
  <si>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</si>
  <si>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</si>
  <si>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</si>
  <si>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</si>
  <si>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</si>
  <si>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</si>
  <si>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</si>
  <si>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</si>
  <si>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</si>
  <si>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</si>
  <si>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</si>
  <si>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</si>
  <si>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</si>
  <si>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</si>
  <si>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</si>
  <si>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</si>
  <si>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</si>
  <si>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</si>
  <si>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</si>
  <si>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</si>
  <si>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</si>
  <si>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</si>
  <si>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</si>
  <si>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</si>
  <si>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</si>
  <si>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</si>
  <si>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</si>
  <si>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</si>
  <si>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</si>
  <si>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</si>
  <si>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</si>
  <si>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</si>
  <si>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</si>
  <si>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</si>
  <si>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</si>
  <si>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</si>
  <si>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</si>
  <si>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</si>
  <si>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</si>
  <si>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</si>
  <si>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</si>
  <si>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</si>
  <si>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</si>
  <si>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</si>
  <si>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</si>
  <si>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</si>
  <si>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</si>
  <si>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</si>
  <si>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</si>
  <si>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</si>
  <si>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</si>
  <si>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</si>
  <si>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</si>
  <si>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</si>
  <si>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</si>
  <si>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</si>
  <si>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</si>
  <si>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</si>
  <si>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</si>
  <si>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</si>
  <si>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</si>
  <si>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</si>
  <si>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</si>
  <si>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</si>
  <si>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</si>
  <si>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</si>
  <si>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</si>
  <si>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</si>
  <si>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</si>
  <si>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</si>
  <si>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</si>
  <si>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</si>
  <si>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</si>
  <si>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</si>
  <si>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</si>
  <si>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</si>
  <si>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</si>
  <si>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</si>
  <si>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</si>
  <si>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</si>
  <si>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</si>
  <si>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</si>
  <si>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</si>
  <si>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</si>
  <si>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</si>
  <si>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</si>
  <si>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</si>
  <si>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</si>
  <si>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</si>
  <si>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</si>
  <si>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</si>
  <si>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</si>
  <si>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</si>
  <si>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</si>
  <si>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</si>
  <si>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</si>
  <si>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</si>
  <si>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</si>
  <si>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</si>
  <si>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</si>
  <si>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</si>
  <si>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</si>
  <si>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</si>
  <si>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</si>
  <si>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</si>
  <si>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</si>
  <si>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</si>
  <si>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</si>
  <si>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</si>
  <si>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</si>
  <si>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</si>
  <si>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</si>
  <si>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</si>
  <si>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</si>
  <si>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</si>
  <si>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</si>
  <si>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</si>
  <si>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</si>
  <si>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</si>
  <si>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</si>
  <si>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</si>
  <si>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</si>
  <si>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</si>
  <si>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</si>
  <si>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</si>
  <si>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</si>
  <si>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</si>
  <si>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</si>
  <si>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</si>
  <si>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</si>
  <si>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</si>
  <si>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</si>
  <si>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</si>
  <si>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</si>
  <si>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</si>
  <si>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</si>
  <si>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</si>
  <si>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</si>
  <si>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</si>
  <si>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</si>
  <si>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</si>
  <si>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</si>
  <si>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</si>
  <si>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</si>
  <si>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</si>
  <si>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</si>
  <si>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</si>
  <si>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</si>
  <si>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</si>
  <si>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</si>
  <si>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</si>
  <si>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</si>
  <si>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</si>
  <si>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</si>
  <si>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</si>
  <si>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</si>
  <si>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</si>
  <si>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</si>
  <si>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</si>
  <si>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</si>
  <si>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</si>
  <si>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</si>
  <si>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</si>
  <si>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</si>
  <si>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</si>
  <si>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</si>
  <si>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</si>
  <si>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</si>
  <si>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</si>
  <si>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</si>
  <si>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</si>
  <si>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</si>
  <si>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</si>
  <si>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</si>
  <si>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</si>
  <si>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</si>
  <si>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</si>
  <si>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</si>
  <si>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</si>
  <si>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</si>
  <si>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</si>
  <si>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</si>
  <si>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</si>
  <si>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</si>
  <si>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</si>
  <si>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</si>
  <si>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</si>
  <si>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</si>
  <si>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</si>
  <si>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</si>
  <si>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</si>
  <si>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</si>
  <si>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</si>
  <si>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</si>
  <si>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</si>
  <si>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</si>
  <si>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</si>
  <si>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</si>
  <si>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</si>
  <si>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</si>
  <si>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</si>
  <si>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</si>
  <si>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</si>
  <si>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</si>
  <si>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</si>
  <si>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</si>
  <si>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</si>
  <si>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</si>
  <si>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</si>
  <si>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</si>
  <si>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</si>
  <si>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</si>
  <si>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</si>
  <si>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</si>
  <si>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</si>
  <si>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</si>
  <si>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</si>
  <si>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</si>
  <si>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</si>
  <si>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</si>
  <si>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</si>
  <si>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</si>
  <si>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</si>
  <si>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</si>
  <si>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</si>
  <si>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</si>
  <si>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</si>
  <si>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</si>
  <si>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</si>
  <si>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</si>
  <si>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</si>
  <si>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</si>
  <si>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</si>
  <si>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</si>
  <si>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</si>
  <si>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</si>
  <si>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</si>
  <si>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</si>
  <si>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</si>
  <si>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</si>
  <si>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</si>
  <si>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</si>
  <si>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</si>
  <si>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</si>
  <si>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</si>
  <si>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</si>
  <si>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</si>
  <si>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</si>
  <si>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</si>
  <si>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</si>
  <si>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</si>
  <si>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</si>
  <si>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</si>
  <si>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</si>
  <si>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</si>
  <si>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</si>
  <si>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</si>
  <si>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</si>
  <si>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</si>
  <si>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</si>
  <si>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</si>
  <si>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</si>
  <si>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</si>
  <si>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</si>
  <si>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</si>
  <si>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</si>
  <si>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</si>
  <si>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</si>
  <si>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</si>
  <si>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</si>
  <si>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</si>
  <si>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</si>
  <si>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</si>
  <si>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</si>
  <si>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</si>
  <si>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</si>
  <si>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</si>
  <si>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</si>
  <si>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</si>
  <si>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</si>
  <si>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</si>
  <si>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</si>
  <si>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</si>
  <si>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</si>
  <si>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</si>
  <si>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</si>
  <si>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</si>
  <si>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</si>
  <si>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</si>
  <si>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</si>
  <si>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</si>
  <si>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</si>
  <si>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</si>
  <si>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</si>
  <si>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</si>
  <si>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</si>
  <si>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</si>
  <si>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</si>
  <si>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</si>
  <si>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</si>
  <si>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</si>
  <si>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</si>
  <si>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</si>
  <si>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</si>
  <si>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</si>
  <si>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</si>
  <si>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</si>
  <si>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</si>
  <si>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</si>
  <si>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</si>
  <si>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</si>
  <si>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</si>
  <si>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</si>
  <si>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</si>
  <si>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</si>
  <si>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</si>
  <si>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</si>
  <si>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</si>
  <si>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</si>
  <si>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</si>
  <si>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</si>
  <si>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</si>
  <si>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</si>
  <si>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</si>
  <si>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</si>
  <si>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</si>
  <si>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</si>
  <si>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</si>
  <si>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</si>
  <si>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</si>
  <si>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</si>
  <si>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</si>
  <si>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</si>
  <si>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</si>
  <si>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</si>
  <si>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</si>
  <si>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</si>
  <si>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</si>
  <si>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</si>
  <si>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</si>
  <si>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</si>
  <si>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</si>
  <si>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</si>
  <si>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</si>
  <si>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</si>
  <si>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</si>
  <si>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</si>
  <si>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</si>
  <si>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</si>
  <si>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</si>
  <si>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</si>
  <si>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</si>
  <si>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</si>
  <si>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</si>
  <si>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</si>
  <si>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</si>
  <si>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</si>
  <si>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</si>
  <si>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</si>
  <si>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</si>
  <si>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</si>
  <si>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</si>
  <si>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</si>
  <si>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</si>
  <si>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</si>
  <si>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</si>
  <si>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</si>
  <si>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</si>
  <si>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</si>
  <si>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</si>
  <si>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</si>
  <si>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</si>
  <si>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</si>
  <si>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</si>
  <si>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</si>
  <si>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</si>
  <si>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</si>
  <si>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</si>
  <si>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</si>
  <si>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</si>
  <si>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</si>
  <si>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</si>
  <si>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</si>
  <si>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</si>
  <si>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</si>
  <si>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</si>
  <si>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</si>
  <si>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</si>
  <si>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</si>
  <si>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</si>
  <si>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</si>
  <si>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</si>
  <si>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</si>
  <si>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</si>
  <si>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</si>
  <si>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</si>
  <si>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</si>
  <si>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</si>
  <si>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</si>
  <si>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</si>
  <si>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</si>
  <si>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</si>
  <si>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</si>
  <si>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</si>
  <si>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</si>
  <si>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</si>
  <si>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</si>
  <si>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</si>
  <si>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</si>
  <si>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</si>
  <si>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</si>
  <si>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</si>
  <si>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</si>
  <si>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</si>
  <si>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</si>
  <si>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</si>
  <si>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</si>
  <si>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</si>
  <si>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</si>
  <si>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</si>
  <si>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</si>
  <si>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</si>
  <si>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</si>
  <si>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</si>
  <si>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</si>
  <si>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</si>
  <si>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</si>
  <si>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</si>
  <si>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</si>
  <si>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</si>
  <si>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</si>
  <si>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</si>
  <si>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</si>
  <si>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</si>
  <si>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</si>
  <si>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</si>
  <si>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</si>
  <si>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</si>
  <si>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</si>
  <si>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</si>
  <si>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</si>
  <si>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</si>
  <si>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</si>
  <si>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</si>
  <si>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</si>
  <si>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</si>
  <si>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</si>
  <si>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</si>
  <si>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</si>
  <si>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</si>
  <si>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</si>
  <si>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</si>
  <si>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</si>
  <si>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</si>
  <si>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</si>
  <si>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</si>
  <si>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</si>
  <si>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</si>
  <si>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</si>
  <si>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</si>
  <si>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</si>
  <si>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</si>
  <si>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</si>
  <si>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</si>
  <si>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</si>
  <si>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</si>
  <si>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</si>
  <si>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</si>
  <si>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</si>
  <si>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</si>
  <si>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</si>
  <si>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</si>
  <si>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</si>
  <si>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</si>
  <si>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</si>
  <si>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</si>
  <si>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</si>
  <si>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</si>
  <si>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</si>
  <si>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</si>
  <si>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</si>
  <si>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</si>
  <si>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</si>
  <si>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</si>
  <si>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</si>
  <si>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</si>
  <si>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</si>
  <si>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</si>
  <si>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</si>
  <si>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</si>
  <si>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</si>
  <si>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</si>
  <si>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</si>
  <si>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</si>
  <si>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</si>
  <si>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</si>
  <si>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</si>
  <si>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</si>
  <si>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</si>
  <si>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</si>
  <si>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</si>
  <si>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</si>
  <si>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</si>
  <si>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</si>
  <si>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</si>
  <si>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</si>
  <si>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</si>
  <si>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</si>
  <si>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</si>
  <si>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</si>
  <si>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</si>
  <si>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</si>
  <si>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</si>
  <si>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</si>
  <si>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</si>
  <si>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</si>
  <si>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</si>
  <si>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</si>
  <si>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</si>
  <si>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</si>
  <si>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</si>
  <si>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</si>
  <si>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</si>
  <si>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</si>
  <si>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</si>
  <si>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</si>
  <si>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</si>
  <si>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</si>
  <si>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</si>
  <si>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</si>
  <si>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</si>
  <si>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</si>
  <si>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</si>
  <si>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</si>
  <si>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</si>
  <si>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</si>
  <si>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</si>
  <si>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</si>
  <si>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</si>
  <si>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</si>
  <si>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</si>
  <si>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</si>
  <si>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</si>
  <si>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</si>
  <si>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</si>
  <si>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</si>
  <si>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</si>
  <si>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</si>
  <si>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</si>
  <si>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</si>
  <si>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</si>
  <si>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</si>
  <si>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</si>
  <si>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</si>
  <si>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</si>
  <si>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</si>
  <si>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</si>
  <si>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</si>
  <si>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</si>
  <si>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</si>
  <si>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</si>
  <si>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</si>
  <si>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</si>
  <si>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</si>
  <si>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</si>
  <si>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</si>
  <si>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</si>
  <si>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</si>
  <si>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</si>
  <si>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</si>
  <si>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</si>
  <si>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</si>
  <si>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</si>
  <si>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</si>
  <si>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</si>
  <si>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</si>
  <si>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</si>
  <si>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</si>
  <si>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</si>
  <si>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</si>
  <si>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</si>
  <si>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</si>
  <si>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</si>
  <si>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</si>
  <si>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</si>
  <si>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</si>
  <si>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</si>
  <si>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</si>
  <si>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</si>
  <si>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</si>
  <si>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</si>
  <si>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</si>
  <si>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</si>
  <si>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</si>
  <si>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</si>
  <si>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</si>
  <si>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</si>
  <si>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</si>
  <si>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</si>
  <si>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</si>
  <si>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</si>
  <si>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</si>
  <si>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</si>
  <si>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</si>
  <si>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</si>
  <si>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</si>
  <si>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</si>
  <si>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</si>
  <si>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</si>
  <si>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</si>
  <si>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</si>
  <si>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</si>
  <si>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</si>
  <si>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</si>
  <si>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</si>
  <si>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</si>
  <si>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</si>
  <si>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</si>
  <si>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</si>
  <si>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</si>
  <si>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</si>
  <si>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</si>
  <si>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</si>
  <si>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</si>
  <si>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</si>
  <si>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</si>
  <si>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</si>
  <si>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</si>
  <si>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</si>
  <si>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</si>
  <si>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</si>
  <si>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</si>
  <si>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</si>
  <si>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</si>
  <si>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</si>
  <si>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</si>
  <si>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</si>
  <si>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</si>
  <si>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</si>
  <si>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</si>
  <si>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</si>
  <si>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</si>
  <si>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</si>
  <si>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</si>
  <si>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</si>
  <si>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</si>
  <si>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</si>
  <si>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</si>
  <si>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</si>
  <si>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</si>
  <si>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</si>
  <si>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</si>
  <si>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</si>
  <si>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</si>
  <si>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</si>
  <si>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</si>
  <si>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</si>
  <si>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</si>
  <si>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</si>
  <si>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</si>
  <si>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</si>
  <si>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</si>
  <si>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</si>
  <si>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</si>
  <si>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</si>
  <si>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</si>
  <si>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</si>
  <si>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</si>
  <si>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</si>
  <si>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</si>
  <si>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</si>
  <si>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</si>
  <si>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</si>
  <si>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</si>
  <si>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</si>
  <si>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</si>
  <si>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</si>
  <si>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</si>
  <si>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</si>
  <si>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</si>
  <si>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</si>
  <si>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</si>
  <si>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</si>
  <si>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</si>
  <si>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</si>
  <si>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</si>
  <si>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</si>
  <si>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</si>
  <si>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</si>
  <si>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</si>
  <si>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</si>
  <si>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</si>
  <si>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</si>
  <si>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</si>
  <si>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</si>
  <si>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</si>
  <si>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</si>
  <si>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</si>
  <si>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</si>
  <si>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</si>
  <si>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</si>
  <si>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</si>
  <si>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</si>
  <si>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</si>
  <si>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</si>
  <si>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</si>
  <si>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</si>
  <si>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</si>
  <si>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</si>
  <si>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</si>
  <si>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</si>
  <si>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</si>
  <si>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</si>
  <si>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</si>
  <si>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</si>
  <si>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</si>
  <si>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</si>
  <si>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</si>
  <si>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</si>
  <si>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</si>
  <si>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</si>
  <si>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</si>
  <si>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</si>
  <si>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</si>
  <si>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</si>
  <si>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</si>
  <si>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</si>
  <si>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</si>
  <si>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</si>
  <si>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</si>
  <si>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</si>
  <si>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</si>
  <si>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</si>
  <si>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</si>
  <si>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</si>
  <si>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</si>
  <si>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</si>
  <si>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</si>
  <si>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</si>
  <si>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</si>
  <si>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</si>
  <si>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</si>
  <si>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</si>
  <si>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</si>
  <si>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</si>
  <si>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</si>
  <si>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</si>
  <si>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</si>
  <si>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</si>
  <si>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</si>
  <si>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</si>
  <si>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</si>
  <si>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</si>
  <si>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</si>
  <si>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</si>
  <si>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</si>
  <si>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</si>
  <si>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</si>
  <si>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</si>
  <si>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</si>
  <si>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</si>
  <si>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</si>
  <si>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</si>
  <si>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</si>
  <si>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</si>
  <si>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</si>
  <si>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</si>
  <si>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</si>
  <si>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</si>
  <si>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</si>
  <si>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</si>
  <si>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</si>
  <si>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</si>
  <si>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</si>
  <si>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</si>
  <si>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</si>
  <si>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</si>
  <si>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</si>
  <si>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</si>
  <si>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</si>
  <si>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</si>
  <si>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</si>
  <si>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</si>
  <si>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</si>
  <si>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</si>
  <si>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</si>
  <si>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</si>
  <si>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</si>
  <si>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</si>
  <si>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</si>
  <si>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</si>
  <si>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</si>
  <si>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</si>
  <si>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</si>
  <si>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</si>
  <si>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</si>
  <si>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</si>
  <si>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</si>
  <si>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</si>
  <si>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</si>
  <si>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</si>
  <si>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</si>
  <si>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</si>
  <si>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</si>
  <si>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</si>
  <si>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</si>
  <si>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</si>
  <si>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</si>
  <si>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</si>
  <si>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</si>
  <si>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</si>
  <si>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</si>
  <si>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</si>
  <si>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</si>
  <si>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</si>
  <si>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</si>
  <si>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</si>
  <si>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</si>
  <si>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</si>
  <si>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</si>
  <si>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</si>
  <si>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</si>
  <si>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</si>
  <si>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</si>
  <si>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</si>
  <si>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</si>
  <si>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</si>
  <si>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</si>
  <si>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</si>
  <si>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</si>
  <si>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</si>
  <si>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</si>
  <si>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</si>
  <si>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</si>
  <si>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</si>
  <si>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</si>
  <si>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</si>
  <si>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</si>
  <si>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</si>
  <si>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</si>
  <si>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</si>
  <si>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</si>
  <si>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</si>
  <si>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</si>
  <si>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</si>
  <si>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</si>
  <si>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</si>
  <si>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</si>
  <si>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</si>
  <si>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</si>
  <si>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</si>
  <si>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</si>
  <si>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</si>
  <si>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</si>
  <si>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</si>
  <si>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</si>
  <si>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</si>
  <si>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</si>
  <si>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</si>
  <si>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</si>
  <si>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</si>
  <si>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</si>
  <si>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</si>
  <si>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</si>
  <si>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</si>
  <si>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</si>
  <si>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</si>
  <si>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</si>
  <si>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</si>
  <si>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</si>
  <si>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</si>
  <si>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</si>
  <si>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</si>
  <si>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</si>
  <si>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</si>
  <si>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</si>
  <si>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</si>
  <si>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</si>
  <si>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</si>
  <si>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</si>
  <si>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</si>
  <si>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</si>
  <si>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</si>
  <si>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</si>
  <si>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</si>
  <si>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</si>
  <si>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</si>
  <si>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</si>
  <si>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</si>
  <si>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</si>
  <si>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</si>
  <si>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</si>
  <si>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</si>
  <si>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</si>
  <si>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</si>
  <si>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</si>
  <si>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</si>
  <si>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</si>
  <si>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</si>
  <si>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</si>
  <si>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</si>
  <si>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</si>
  <si>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</si>
  <si>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</si>
  <si>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</si>
  <si>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</si>
  <si>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</si>
  <si>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</si>
  <si>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</si>
  <si>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</si>
  <si>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</si>
  <si>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</si>
  <si>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</si>
  <si>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</si>
  <si>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</si>
  <si>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</si>
  <si>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</si>
  <si>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</si>
  <si>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</si>
  <si>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</si>
  <si>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</si>
  <si>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</si>
  <si>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</si>
  <si>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</si>
  <si>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</si>
  <si>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</si>
  <si>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</si>
  <si>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</si>
  <si>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</si>
  <si>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</si>
  <si>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</si>
  <si>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</si>
  <si>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</si>
  <si>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</si>
  <si>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</si>
  <si>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</si>
  <si>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</si>
  <si>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</si>
  <si>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</si>
  <si>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</si>
  <si>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</si>
  <si>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</si>
  <si>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</si>
  <si>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</si>
  <si>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</si>
  <si>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</si>
  <si>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</si>
  <si>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</si>
  <si>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</si>
  <si>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</si>
  <si>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</si>
  <si>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</si>
  <si>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</si>
  <si>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</si>
  <si>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</si>
  <si>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</si>
  <si>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</si>
  <si>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</si>
  <si>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</si>
  <si>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</si>
  <si>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</si>
  <si>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</si>
  <si>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</si>
  <si>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</si>
  <si>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</si>
  <si>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</si>
  <si>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</si>
  <si>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</si>
  <si>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</si>
  <si>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</si>
  <si>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</si>
  <si>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</si>
  <si>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</si>
  <si>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</si>
  <si>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</si>
  <si>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</si>
  <si>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</si>
  <si>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</si>
  <si>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</si>
  <si>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</si>
  <si>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</si>
  <si>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</si>
  <si>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</si>
  <si>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</si>
  <si>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</si>
  <si>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</si>
  <si>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</si>
  <si>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</si>
  <si>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</si>
  <si>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</si>
  <si>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</si>
  <si>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</si>
  <si>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</si>
  <si>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</si>
  <si>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</si>
  <si>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</si>
  <si>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</si>
  <si>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</si>
  <si>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</si>
  <si>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</si>
  <si>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</si>
  <si>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</si>
  <si>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</si>
  <si>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</si>
  <si>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</si>
  <si>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</si>
  <si>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</si>
  <si>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</si>
  <si>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</si>
  <si>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</si>
  <si>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</si>
  <si>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</si>
  <si>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</si>
  <si>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</si>
  <si>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</si>
  <si>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</si>
  <si>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</si>
  <si>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</si>
  <si>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</si>
  <si>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</si>
  <si>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</si>
  <si>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</si>
  <si>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</si>
  <si>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</si>
  <si>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</si>
  <si>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</si>
  <si>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</si>
  <si>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</si>
  <si>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</si>
  <si>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</si>
  <si>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</si>
  <si>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</si>
  <si>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</si>
  <si>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</si>
  <si>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</si>
  <si>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</si>
  <si>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</si>
  <si>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</si>
  <si>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</si>
  <si>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</si>
  <si>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</si>
  <si>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</si>
  <si>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</si>
  <si>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</si>
  <si>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</si>
  <si>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</si>
  <si>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</si>
  <si>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</si>
  <si>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</si>
  <si>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</si>
  <si>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</si>
  <si>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</si>
  <si>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</si>
  <si>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</si>
  <si>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</si>
  <si>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</si>
  <si>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</si>
  <si>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</si>
  <si>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</si>
  <si>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</si>
  <si>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</si>
  <si>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</si>
  <si>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</si>
  <si>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</si>
  <si>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</si>
  <si>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</si>
  <si>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</si>
  <si>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</si>
  <si>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</si>
  <si>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</si>
  <si>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</si>
  <si>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</si>
  <si>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</si>
  <si>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</si>
  <si>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</si>
  <si>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</si>
  <si>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</si>
  <si>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</si>
  <si>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</si>
  <si>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</si>
  <si>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</si>
  <si>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</si>
  <si>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</si>
  <si>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</si>
  <si>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</si>
  <si>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</si>
  <si>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</si>
  <si>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</si>
  <si>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</si>
  <si>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</si>
  <si>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</si>
  <si>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</si>
  <si>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</si>
  <si>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</si>
  <si>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</si>
  <si>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</si>
  <si>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</si>
  <si>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</si>
  <si>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</si>
  <si>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</si>
  <si>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</si>
  <si>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</si>
  <si>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</si>
  <si>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</si>
  <si>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</si>
  <si>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</si>
  <si>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</si>
  <si>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</si>
  <si>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</si>
  <si>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</si>
  <si>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</si>
  <si>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</si>
  <si>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</si>
  <si>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</si>
  <si>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</si>
  <si>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</si>
  <si>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</si>
  <si>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</si>
  <si>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</si>
  <si>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</si>
  <si>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</si>
  <si>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</si>
  <si>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</si>
  <si>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</si>
  <si>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</si>
  <si>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</si>
  <si>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</si>
  <si>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</si>
  <si>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</si>
  <si>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</si>
  <si>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</si>
  <si>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</si>
  <si>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</si>
  <si>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</si>
  <si>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</si>
  <si>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</si>
  <si>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</si>
  <si>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</si>
  <si>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</si>
  <si>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</si>
  <si>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</si>
  <si>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</si>
  <si>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</si>
  <si>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</si>
  <si>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</si>
  <si>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</si>
  <si>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</si>
  <si>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</si>
  <si>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</si>
  <si>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</si>
  <si>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</si>
  <si>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</si>
  <si>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</si>
  <si>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</si>
  <si>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</si>
  <si>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</si>
  <si>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</si>
  <si>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</si>
  <si>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</si>
  <si>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</si>
  <si>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</si>
  <si>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</si>
  <si>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</si>
  <si>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</si>
  <si>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</si>
  <si>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</si>
  <si>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</si>
  <si>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</si>
  <si>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</si>
  <si>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</si>
  <si>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</si>
  <si>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</si>
  <si>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</si>
  <si>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</si>
  <si>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</si>
  <si>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</si>
  <si>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</si>
  <si>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</si>
  <si>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</si>
  <si>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</si>
  <si>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</si>
  <si>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</si>
  <si>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</si>
  <si>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</si>
  <si>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</si>
  <si>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</si>
  <si>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</si>
  <si>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</si>
  <si>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</si>
  <si>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</si>
  <si>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</si>
  <si>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</si>
  <si>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</si>
  <si>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</si>
  <si>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</si>
  <si>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</si>
  <si>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</si>
  <si>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</si>
  <si>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</si>
  <si>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</si>
  <si>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</si>
  <si>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</si>
  <si>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</si>
  <si>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</si>
  <si>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</si>
  <si>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</si>
  <si>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</si>
  <si>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</si>
  <si>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</si>
  <si>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</si>
  <si>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</si>
  <si>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</si>
  <si>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</si>
  <si>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</si>
  <si>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</si>
  <si>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</si>
  <si>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</si>
  <si>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</si>
  <si>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</si>
  <si>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</si>
  <si>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</si>
  <si>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</si>
  <si>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</si>
  <si>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</si>
  <si>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</si>
  <si>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</si>
  <si>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</si>
  <si>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</si>
  <si>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</si>
  <si>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</si>
  <si>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</si>
  <si>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</si>
  <si>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</si>
  <si>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</si>
  <si>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</si>
  <si>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</si>
  <si>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</si>
  <si>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</si>
  <si>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</si>
  <si>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</si>
  <si>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</si>
  <si>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</si>
  <si>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</si>
  <si>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</si>
  <si>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</si>
  <si>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</si>
  <si>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</si>
  <si>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</si>
  <si>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</si>
  <si>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</si>
  <si>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</si>
  <si>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</si>
  <si>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</si>
  <si>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</si>
  <si>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</si>
  <si>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</si>
  <si>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</si>
  <si>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</si>
  <si>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</si>
  <si>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</si>
  <si>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</si>
  <si>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</si>
  <si>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</si>
  <si>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</si>
  <si>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</si>
  <si>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</si>
  <si>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</si>
  <si>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</si>
  <si>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</si>
  <si>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</si>
  <si>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</si>
  <si>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</si>
  <si>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</si>
  <si>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</si>
  <si>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</si>
  <si>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</si>
  <si>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</si>
  <si>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</si>
  <si>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</si>
  <si>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</si>
  <si>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</si>
  <si>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</si>
  <si>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</si>
  <si>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</si>
  <si>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</si>
  <si>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</si>
  <si>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</si>
  <si>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</si>
  <si>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</si>
  <si>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</si>
  <si>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</si>
  <si>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</si>
  <si>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</si>
  <si>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</si>
  <si>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</si>
  <si>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</si>
  <si>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</si>
  <si>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</si>
  <si>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</si>
  <si>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</si>
  <si>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</si>
  <si>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</si>
  <si>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</si>
  <si>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</si>
  <si>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</si>
  <si>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</si>
  <si>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</si>
  <si>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</si>
  <si>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</si>
  <si>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</si>
  <si>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</si>
  <si>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</si>
  <si>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</si>
  <si>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</si>
  <si>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</si>
  <si>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</si>
  <si>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</si>
  <si>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</si>
  <si>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</si>
  <si>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</si>
  <si>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</si>
  <si>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</si>
  <si>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</si>
  <si>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</si>
  <si>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</si>
  <si>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</si>
  <si>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</si>
  <si>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</si>
  <si>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</si>
  <si>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</si>
  <si>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</si>
  <si>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</si>
  <si>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</si>
  <si>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</si>
  <si>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</si>
  <si>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</si>
  <si>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</si>
  <si>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</si>
  <si>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</si>
  <si>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</si>
  <si>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</si>
  <si>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</si>
  <si>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</si>
  <si>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</si>
  <si>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</si>
  <si>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</si>
  <si>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</si>
  <si>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</si>
  <si>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</si>
  <si>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</si>
  <si>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</si>
  <si>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</si>
  <si>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</si>
  <si>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</si>
  <si>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</si>
  <si>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</si>
  <si>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</si>
  <si>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</si>
  <si>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</si>
  <si>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</si>
  <si>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</si>
  <si>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</si>
  <si>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</si>
  <si>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</si>
  <si>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</si>
  <si>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</si>
  <si>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</si>
  <si>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</si>
  <si>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</si>
  <si>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</si>
  <si>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</si>
  <si>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</si>
  <si>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</si>
  <si>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</si>
  <si>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</si>
  <si>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</si>
  <si>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</si>
  <si>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</si>
  <si>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</si>
  <si>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</si>
  <si>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</si>
  <si>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</si>
  <si>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</si>
  <si>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</si>
  <si>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</si>
  <si>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</si>
  <si>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</si>
  <si>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</si>
  <si>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</si>
  <si>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</si>
  <si>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</si>
  <si>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</si>
  <si>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</si>
  <si>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</si>
  <si>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</si>
  <si>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</si>
  <si>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</si>
  <si>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</si>
  <si>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</si>
  <si>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</si>
  <si>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</si>
  <si>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</si>
  <si>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</si>
  <si>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</si>
  <si>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</si>
  <si>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</si>
  <si>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</si>
  <si>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</si>
  <si>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</si>
  <si>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</si>
  <si>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</si>
  <si>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</si>
  <si>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</si>
  <si>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</si>
  <si>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</si>
  <si>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</si>
  <si>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</si>
  <si>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</si>
  <si>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</si>
  <si>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</si>
  <si>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</si>
  <si>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</si>
  <si>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</si>
  <si>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</si>
  <si>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</si>
  <si>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</si>
  <si>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</si>
  <si>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</si>
  <si>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</si>
  <si>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</si>
  <si>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</si>
  <si>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</si>
  <si>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</si>
  <si>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</si>
  <si>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</si>
  <si>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</si>
  <si>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</si>
  <si>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</si>
  <si>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</si>
  <si>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</si>
  <si>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</si>
  <si>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</si>
  <si>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</si>
  <si>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</si>
  <si>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</si>
  <si>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</si>
  <si>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</si>
  <si>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</si>
  <si>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</si>
  <si>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</si>
  <si>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</si>
  <si>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</si>
  <si>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</si>
  <si>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</si>
  <si>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</si>
  <si>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</si>
  <si>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</si>
  <si>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</si>
  <si>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</si>
  <si>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</si>
  <si>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</si>
  <si>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</si>
  <si>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</si>
  <si>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</si>
  <si>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</si>
  <si>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</si>
  <si>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</si>
  <si>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</si>
  <si>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</si>
  <si>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</si>
  <si>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</si>
  <si>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</si>
  <si>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</si>
  <si>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</si>
  <si>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</si>
  <si>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</si>
  <si>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</si>
  <si>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</si>
  <si>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</si>
  <si>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</si>
  <si>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</si>
  <si>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</si>
  <si>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</si>
  <si>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</si>
  <si>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</si>
  <si>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</si>
  <si>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</si>
  <si>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</si>
  <si>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</si>
  <si>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</si>
  <si>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</si>
  <si>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</si>
  <si>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</si>
  <si>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</si>
  <si>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</si>
  <si>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</si>
  <si>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</si>
  <si>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</si>
  <si>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</si>
  <si>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</si>
  <si>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</si>
  <si>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</si>
  <si>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</si>
  <si>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</si>
  <si>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</si>
  <si>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</si>
  <si>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</si>
  <si>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</si>
  <si>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</si>
  <si>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</si>
  <si>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</si>
  <si>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</si>
  <si>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</si>
  <si>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</si>
  <si>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</si>
  <si>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</si>
  <si>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</si>
  <si>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</si>
  <si>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</si>
  <si>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</si>
  <si>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</si>
  <si>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</si>
  <si>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</si>
  <si>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</si>
  <si>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</si>
  <si>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</si>
  <si>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</si>
  <si>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</si>
  <si>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</si>
  <si>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</si>
  <si>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</si>
  <si>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</si>
  <si>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</si>
  <si>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</si>
  <si>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</si>
  <si>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</si>
  <si>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</si>
  <si>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</si>
  <si>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</si>
  <si>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</si>
  <si>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</si>
  <si>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</si>
  <si>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</si>
  <si>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</si>
  <si>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</si>
  <si>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</si>
  <si>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</si>
  <si>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</si>
  <si>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</si>
  <si>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</si>
  <si>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</si>
  <si>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</si>
  <si>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</si>
  <si>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</si>
  <si>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</si>
  <si>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</si>
  <si>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</si>
  <si>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</si>
  <si>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</si>
  <si>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</si>
  <si>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</si>
  <si>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</si>
  <si>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</si>
  <si>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</si>
  <si>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</si>
  <si>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</si>
  <si>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</si>
  <si>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</si>
  <si>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</si>
  <si>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</si>
  <si>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</si>
  <si>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</si>
  <si>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</si>
  <si>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</si>
  <si>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</si>
  <si>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</si>
  <si>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</si>
  <si>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</si>
  <si>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</si>
  <si>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</si>
  <si>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</si>
  <si>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</si>
  <si>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</si>
  <si>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</si>
  <si>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</si>
  <si>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</si>
  <si>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</si>
  <si>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</si>
  <si>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</si>
  <si>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</si>
  <si>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</si>
  <si>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</si>
  <si>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</si>
  <si>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</si>
  <si>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</si>
  <si>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</si>
  <si>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</si>
  <si>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</si>
  <si>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</si>
  <si>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</si>
  <si>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</si>
  <si>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</si>
  <si>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</si>
  <si>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</si>
  <si>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</si>
  <si>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</si>
  <si>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</si>
  <si>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</si>
  <si>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</si>
  <si>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</si>
  <si>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</si>
  <si>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</si>
  <si>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</si>
  <si>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</si>
  <si>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</si>
  <si>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</si>
  <si>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</si>
  <si>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</si>
  <si>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</si>
  <si>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</si>
  <si>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</si>
  <si>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</si>
  <si>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</si>
  <si>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</si>
  <si>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</si>
  <si>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</si>
  <si>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</si>
  <si>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</si>
  <si>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</si>
  <si>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</si>
  <si>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</si>
  <si>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</si>
  <si>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</si>
  <si>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</si>
  <si>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</si>
  <si>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</si>
  <si>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</si>
  <si>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</si>
  <si>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</si>
  <si>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</si>
  <si>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</si>
  <si>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</si>
  <si>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</si>
  <si>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</si>
  <si>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</si>
  <si>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</si>
  <si>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</si>
  <si>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</si>
  <si>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</si>
  <si>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</si>
  <si>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</si>
  <si>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</si>
  <si>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</si>
  <si>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</si>
  <si>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</si>
  <si>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</si>
  <si>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</si>
  <si>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</si>
  <si>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</si>
  <si>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</si>
  <si>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</si>
  <si>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</si>
  <si>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</si>
  <si>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</si>
  <si>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</si>
  <si>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</si>
  <si>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</si>
  <si>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</si>
  <si>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</si>
  <si>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</si>
  <si>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</si>
  <si>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PCM-20251030-00000544</t>
  </si>
  <si>
    <t>EM team need 60 mins</t>
  </si>
  <si>
    <t>PCM-20251030-00000566</t>
  </si>
  <si>
    <t>EM team need 180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</si>
  <si>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</si>
  <si>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</si>
  <si>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</si>
  <si>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</si>
  <si>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</si>
  <si>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</si>
  <si>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</si>
  <si>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</si>
  <si>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</si>
  <si>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</si>
  <si>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</si>
  <si>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</si>
  <si>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</si>
  <si>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</si>
  <si>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</si>
  <si>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</si>
  <si>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</si>
  <si>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</si>
  <si>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</si>
  <si>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</si>
  <si>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</si>
  <si>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</si>
  <si>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</si>
  <si>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</si>
  <si>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</si>
  <si>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</si>
  <si>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</si>
  <si>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</si>
  <si>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</si>
  <si>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</si>
  <si>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</si>
  <si>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</si>
  <si>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</si>
  <si>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</si>
  <si>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</si>
  <si>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</si>
  <si>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</si>
  <si>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</si>
  <si>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</si>
  <si>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</si>
  <si>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</si>
  <si>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</si>
  <si>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</si>
  <si>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</si>
  <si>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</si>
  <si>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</si>
  <si>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</si>
  <si>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</si>
  <si>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</si>
  <si>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</si>
  <si>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</si>
  <si>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</si>
  <si>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</si>
  <si>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</si>
  <si>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</si>
  <si>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</si>
  <si>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</si>
  <si>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</si>
  <si>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</si>
  <si>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</si>
  <si>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</si>
  <si>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</si>
  <si>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</si>
  <si>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</si>
  <si>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</si>
  <si>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</si>
  <si>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</si>
  <si>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</si>
  <si>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</si>
  <si>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</si>
  <si>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</si>
  <si>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</si>
  <si>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</si>
  <si>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</si>
  <si>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</si>
  <si>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</si>
  <si>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</si>
  <si>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</si>
  <si>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</si>
  <si>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</si>
  <si>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</si>
  <si>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</si>
  <si>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</si>
  <si>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</si>
  <si>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PCM-20251030-00000505</t>
  </si>
  <si>
    <t xml:space="preserve">his phone OSS may be team at site TS </t>
  </si>
  <si>
    <t>PCM-20251030-00000479</t>
  </si>
  <si>
    <t>Down again ETA 75 mins</t>
  </si>
  <si>
    <t xml:space="preserve"> PCM-20250215-00000830 </t>
  </si>
  <si>
    <t>LTE site still down and  site located in aramco area access issue need special permission</t>
  </si>
  <si>
    <t>PCM-20251030-00000467</t>
  </si>
  <si>
    <t>EM team on the way need 60 Min</t>
  </si>
  <si>
    <t>PCM-20251030-00000500</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</si>
  <si>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</si>
  <si>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</si>
  <si>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</si>
  <si>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</si>
  <si>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</si>
  <si>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</si>
  <si>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</si>
  <si>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PCM-20251030-00000528</t>
  </si>
  <si>
    <t xml:space="preserve">EM team need 35 min </t>
  </si>
  <si>
    <t>NO PCM</t>
  </si>
  <si>
    <t>team on the way need 60 minutes</t>
  </si>
  <si>
    <t>PCM-20251030-00000532</t>
  </si>
  <si>
    <t>team on the way need 100 minutes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</si>
</sst>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3" totalsRowShown="0" headerRowDxfId="174" dataDxfId="173" headerRowBorderDxfId="171" tableBorderDxfId="172" totalsRowBorderDxfId="170">
  <autoFilter ref="A1:L14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9" totalsRowShown="0" headerRowDxfId="157" dataDxfId="156" headerRowBorderDxfId="154" tableBorderDxfId="155" totalsRowBorderDxfId="153">
  <autoFilter ref="A1:CJ17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5" totalsRowShown="0" headerRowDxfId="64" dataDxfId="63" headerRowBorderDxfId="61" tableBorderDxfId="62">
  <autoFilter ref="A1:L109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57" totalsRowShown="0" headerRowDxfId="48" dataDxfId="47" headerRowBorderDxfId="45" tableBorderDxfId="46" totalsRowBorderDxfId="44">
  <autoFilter ref="A1:L15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9" totalsRowShown="0" headerRowDxfId="31" dataDxfId="30" headerRowBorderDxfId="28" tableBorderDxfId="29">
  <autoFilter ref="A1:L40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9" totalsRowShown="0" headerRowDxfId="15" dataDxfId="14" headerRowBorderDxfId="12" tableBorderDxfId="13">
  <autoFilter ref="A1:L5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3"/>
  <sheetViews>
    <sheetView workbookViewId="0">
      <selection activeCell="K10" sqref="K9:K10"/>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297.43537013888999</v>
      </c>
      <c r="H2" s="78">
        <v>45662.943402777775</v>
      </c>
      <c r="I2" s="61" t="str">
        <f>IFERROR(VLOOKUP(D2,DB!A:F,6,0),"")</f>
        <v>Generator-SG</v>
      </c>
      <c r="J2" s="61" t="str">
        <f>IFERROR(VLOOKUP(D2,DB!A:G,7,0),"")</f>
        <v>Dead</v>
      </c>
      <c r="K2" s="69" t="s">
        <v>39022</v>
      </c>
      <c r="L2" s="67" t="str">
        <f>IFERROR(VLOOKUP(D2,DB!A:I,9,0),"")</f>
        <v>Latis</v>
      </c>
    </row>
    <row r="3" spans="1:15" ht="36" customHeight="1">
      <c r="A3" s="169" t="s">
        <v>39023</v>
      </c>
      <c r="B3" s="134" t="str">
        <f>IFERROR(VLOOKUP(D3,DB!A:K,11,0),"")</f>
        <v>R1</v>
      </c>
      <c r="C3" s="134">
        <v>1</v>
      </c>
      <c r="D3" s="134" t="s">
        <v>12294</v>
      </c>
      <c r="E3" s="135" t="s">
        <v>39021</v>
      </c>
      <c r="F3" s="136">
        <v>45959.567361111112</v>
      </c>
      <c r="G3" s="137">
        <f ca="1">IFERROR(NOW()-F3,"")</f>
        <v>0.81643495370371966</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10609</v>
      </c>
      <c r="E4" s="135" t="s">
        <v>39021</v>
      </c>
      <c r="F4" s="136">
        <v>45960.365879629629</v>
      </c>
      <c r="G4" s="137">
        <f ca="1">IFERROR(NOW()-F4,"")</f>
        <v>1.7916435186634772E-2</v>
      </c>
      <c r="H4" s="136">
        <v>45960.360324074078</v>
      </c>
      <c r="I4" s="134" t="str">
        <f>IFERROR(VLOOKUP(D4,DB!A:F,6,0),"")</f>
        <v>SCECO</v>
      </c>
      <c r="J4" s="134" t="str">
        <f>IFERROR(VLOOKUP(D4,DB!A:G,7,0),"")</f>
        <v>Dead+Vandalized</v>
      </c>
      <c r="K4" s="138" t="s">
        <v>39026</v>
      </c>
      <c r="L4" s="139" t="str">
        <f>IFERROR(VLOOKUP(D4,DB!A:I,9,0),"")</f>
        <v>Latis</v>
      </c>
    </row>
    <row r="5" spans="1:15" ht="15" customHeight="1">
      <c r="A5" s="133" t="s">
        <v>39027</v>
      </c>
      <c r="B5" s="134" t="str">
        <f>IFERROR(VLOOKUP(D5,DB!A:K,11,0),"")</f>
        <v>R1</v>
      </c>
      <c r="C5" s="134">
        <v>4</v>
      </c>
      <c r="D5" s="170" t="s">
        <v>21634</v>
      </c>
      <c r="E5" s="135" t="s">
        <v>39021</v>
      </c>
      <c r="F5" s="136">
        <v>45960.373657407406</v>
      </c>
      <c r="G5" s="137">
        <f ca="1">IFERROR(NOW()-F5,"")</f>
        <v>1.0138657409697771E-2</v>
      </c>
      <c r="H5" s="136">
        <v>45960.365324074075</v>
      </c>
      <c r="I5" s="134" t="str">
        <f>IFERROR(VLOOKUP(D5,DB!A:F,6,0),"")</f>
        <v>SCECO</v>
      </c>
      <c r="J5" s="134" t="str">
        <f>IFERROR(VLOOKUP(D5,DB!A:G,7,0),"")</f>
        <v>Vandalized</v>
      </c>
      <c r="K5" s="138" t="s">
        <v>39028</v>
      </c>
      <c r="L5" s="139" t="str">
        <f>IFERROR(VLOOKUP(D5,DB!A:I,9,0),"")</f>
        <v>Latis</v>
      </c>
    </row>
    <row r="6" spans="1:15" ht="15" customHeight="1">
      <c r="A6" s="133"/>
      <c r="B6" s="134" t="str">
        <f>IFERROR(VLOOKUP(D6,DB!A:K,11,0),"")</f>
        <v/>
      </c>
      <c r="C6" s="134"/>
      <c r="D6" s="134"/>
      <c r="E6" s="135"/>
      <c r="F6" s="136"/>
      <c r="G6" s="137">
        <f ca="1">IFERROR(NOW()-F6,"")</f>
        <v>45960.383796064816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45960.383796064816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45960.383796064816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45960.383796064816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45960.383796064816</v>
      </c>
      <c r="H10" s="136"/>
      <c r="I10" s="134" t="str">
        <f>IFERROR(VLOOKUP(D10,DB!A:F,6,0),"")</f>
        <v/>
      </c>
      <c r="J10" s="134" t="str">
        <f>IFERROR(VLOOKUP(D10,DB!A:G,7,0),"")</f>
        <v/>
      </c>
      <c r="K10" s="138"/>
      <c r="L10" s="139" t="str">
        <f>IFERROR(VLOOKUP(D10,DB!A:I,9,0),"")</f>
        <v/>
      </c>
    </row>
    <row r="11" spans="1:15" ht="15" customHeight="1">
      <c r="A11" s="145"/>
      <c r="B11" s="146" t="str">
        <f>IFERROR(VLOOKUP(D11,DB!A:K,11,0),"")</f>
        <v/>
      </c>
      <c r="C11" s="146"/>
      <c r="D11" s="146"/>
      <c r="E11" s="147"/>
      <c r="F11" s="148"/>
      <c r="G11" s="149">
        <f ca="1">IFERROR(NOW()-F11,"")</f>
        <v>45960.383796064816</v>
      </c>
      <c r="H11" s="148"/>
      <c r="I11" s="146" t="str">
        <f>IFERROR(VLOOKUP(D11,DB!A:F,6,0),"")</f>
        <v/>
      </c>
      <c r="J11" s="146" t="str">
        <f>IFERROR(VLOOKUP(D11,DB!A:G,7,0),"")</f>
        <v/>
      </c>
      <c r="K11" s="150"/>
      <c r="L11" s="151" t="str">
        <f>IFERROR(VLOOKUP(D11,DB!A:I,9,0),"")</f>
        <v/>
      </c>
    </row>
    <row r="12" spans="1:15" ht="15" customHeight="1">
      <c r="A12" s="133"/>
      <c r="B12" s="134" t="str">
        <f>IFERROR(VLOOKUP(D12,DB!A:K,11,0),"")</f>
        <v/>
      </c>
      <c r="C12" s="134"/>
      <c r="D12" s="134"/>
      <c r="E12" s="135"/>
      <c r="F12" s="136"/>
      <c r="G12" s="137">
        <f ca="1">IFERROR(NOW()-F12,"")</f>
        <v>45960.383796064816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45960.383796064816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45960.383796064816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45960.383796064816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45960.383796064816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45960.383796064816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45960.383796064816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80"/>
      <c r="E19" s="135"/>
      <c r="F19" s="136"/>
      <c r="G19" s="137">
        <f ca="1">IFERROR(NOW()-F19,"")</f>
        <v>45960.383796064816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45960.383796064816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45960.383796064816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45960.383796064816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45960.383796064816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45960.383796064816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45960.383796064816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45960.383796064816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45960.383796064816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45960.383796064816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45960.383796064816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45960.383796064816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45960.383796064816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45960.383796064816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45960.383796064816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45960.383796064816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45960.383796064816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45960.383796064816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45960.383796064816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45960.383796064816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45960.383796064816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45960.383796064816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45960.383796064816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45960.383796064816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45960.383796064816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45960.383796064816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45960.383796064816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45960.383796064816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45960.383796064816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45960.383796064816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45960.383796064816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45960.383796064816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45960.383796064816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45960.383796064816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45960.383796064816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45960.383796064816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45960.383796064816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45960.383796064816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45960.383796064816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45960.383796064816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45960.383796064816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45960.383796064816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45960.383796064816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45960.383796064816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45960.383796064816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45960.383796064816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45960.383796064816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45960.383796064816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45960.383796064816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45960.383796064816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45960.383796064816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45960.383796064816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45960.383796064816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45960.383796064816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45960.383796064816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45960.383796064816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45960.383796064816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45960.383796064816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45960.383796064816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45960.383796064816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45960.383796064816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45960.383796064816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45960.383796064816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45960.383796064816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45960.383796064816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45960.383796064816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45960.383796064816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45960.383796064816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45960.383796064816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45960.383796064816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45960.383796064816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45960.383796064816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45960.383796064816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45960.383796064816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45960.383796064816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45960.383796064816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45960.383796064816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45960.383796064816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45960.383796064816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45960.383796064816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45960.383796064816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45960.383796064816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45960.383796064816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45960.383796064816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45960.383796064816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45960.383796064816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45960.383796064816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45960.383796064816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45960.383796064816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45960.383796064816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45960.383796064816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45960.383796064816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45960.383796064816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45960.383796064816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45960.383796064816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45960.383796064816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45960.383796064816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45960.383796064816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45960.383796064816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45960.383796064816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45960.383796064816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45960.383796064816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45960.383796064816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45960.383796064816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45960.383796064816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45960.383796064816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45960.383796064816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45960.383796064816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45960.383796064816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45960.383796064816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45960.383796064816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45960.383796064816</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45960.383796064816</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45960.383796064816</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45960.383796064816</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45960.383796064816</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45960.383796064816</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45960.383796064816</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45960.383796064816</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45960.383796064816</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45960.383796064816</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45960.383796064816</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45960.383796064816</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45960.383796064816</v>
      </c>
      <c r="H142" s="136"/>
      <c r="I142" s="134" t="str">
        <f>IFERROR(VLOOKUP(D142,DB!A:F,6,0),"")</f>
        <v/>
      </c>
      <c r="J142" s="134" t="str">
        <f>IFERROR(VLOOKUP(D142,DB!A:G,7,0),"")</f>
        <v/>
      </c>
      <c r="K142" s="138"/>
      <c r="L142" s="139" t="str">
        <f>IFERROR(VLOOKUP(D142,DB!A:I,9,0),"")</f>
        <v/>
      </c>
    </row>
    <row r="143" spans="1:12" ht="15" customHeight="1">
      <c r="A143" s="145"/>
      <c r="B143" s="146" t="str">
        <f>IFERROR(VLOOKUP(D143,DB!A:K,11,0),"")</f>
        <v/>
      </c>
      <c r="C143" s="146"/>
      <c r="D143" s="146"/>
      <c r="E143" s="147"/>
      <c r="F143" s="148"/>
      <c r="G143" s="149">
        <f ca="1">IFERROR(NOW()-F143,"")</f>
        <v>45960.383796064816</v>
      </c>
      <c r="H143" s="148"/>
      <c r="I143" s="146" t="str">
        <f>IFERROR(VLOOKUP(D143,DB!A:F,6,0),"")</f>
        <v/>
      </c>
      <c r="J143" s="146" t="str">
        <f>IFERROR(VLOOKUP(D143,DB!A:G,7,0),"")</f>
        <v/>
      </c>
      <c r="K143" s="150"/>
      <c r="L143" s="151" t="str">
        <f>IFERROR(VLOOKUP(D143,DB!A:I,9,0),"")</f>
        <v/>
      </c>
    </row>
  </sheetData>
  <customSheetViews>
    <customSheetView guid="{F6042A99-DD27-4453-835D-0834D95730CC}" filter="1" showAutoFilter="1">
      <pageMargins left="0" right="0" top="0" bottom="0" header="0" footer="0"/>
      <autoFilter ref="B1:M1" xr:uid="{1AD49E3E-009B-4392-8ED6-D63E8BF9C3AC}"/>
    </customSheetView>
  </customSheetViews>
  <dataValidations count="2">
    <dataValidation allowBlank="1" showInputMessage="1" showErrorMessage="1" sqref="E1" xr:uid="{5DBA255D-CDD9-49FB-AD3C-AF70AB4EE696}"/>
    <dataValidation type="list" allowBlank="1" showInputMessage="1" showErrorMessage="1" sqref="E2:E14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9"/>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135.38395810185466</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1.6417127314853133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22343</v>
      </c>
      <c r="E5" s="114" t="s">
        <v>39021</v>
      </c>
      <c r="F5" s="115">
        <v>45960.348020833335</v>
      </c>
      <c r="G5" s="116">
        <f ca="1">IFERROR(NOW()-F5,"-")</f>
        <v>3.5775231481238734E-2</v>
      </c>
      <c r="H5" s="115">
        <v>45960.342465277776</v>
      </c>
      <c r="I5" s="18" t="str">
        <f>IFERROR(VLOOKUP(D5,DB!A:F,6,0),"")</f>
        <v>Power cube</v>
      </c>
      <c r="J5" s="18" t="str">
        <f>IFERROR(VLOOKUP(D5,DB!A:G,7,0),"")</f>
        <v>In progress+No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45960.383796064816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45960.383796064816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45960.383796064816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45960.383796064816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9"/>
      <c r="E10" s="114"/>
      <c r="F10" s="115"/>
      <c r="G10" s="116">
        <f ca="1">IFERROR(NOW()-F10,"-")</f>
        <v>45960.383796064816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45960.383796064816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45960.383796064816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45960.383796064816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45960.383796064816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45960.383796064816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45960.383796064816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45960.383796064816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45960.383796064816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45960.383796064816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45960.383796064816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45960.383796064816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45960.383796064816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45960.383796064816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45960.383796064816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45960.383796064816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45960.383796064816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45960.383796064816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45960.383796064816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45960.383796064816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45960.383796064816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45960.383796064816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45960.383796064816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45960.383796064816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45960.383796064816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61"/>
      <c r="B35" s="162" t="str">
        <f>IFERROR(VLOOKUP(D35,DB!A:K,11,0),"")</f>
        <v/>
      </c>
      <c r="C35" s="162"/>
      <c r="D35" s="162"/>
      <c r="E35" s="163"/>
      <c r="F35" s="164"/>
      <c r="G35" s="165">
        <f ca="1">IFERROR(NOW()-F35,"-")</f>
        <v>45960.383796064816</v>
      </c>
      <c r="H35" s="164"/>
      <c r="I35" s="162" t="str">
        <f>IFERROR(VLOOKUP(D35,DB!A:F,6,0),"")</f>
        <v/>
      </c>
      <c r="J35" s="162" t="str">
        <f>IFERROR(VLOOKUP(D35,DB!A:G,7,0),"")</f>
        <v/>
      </c>
      <c r="K35" s="166"/>
      <c r="L35" s="162" t="str">
        <f>IFERROR(VLOOKUP(D35,DB!A:I,9,0),"")</f>
        <v/>
      </c>
      <c r="M35" s="162"/>
      <c r="N35" s="162"/>
      <c r="O35" s="162"/>
      <c r="P35" s="162"/>
      <c r="Q35" s="162"/>
      <c r="R35" s="162"/>
      <c r="S35" s="162"/>
      <c r="T35" s="162"/>
      <c r="U35" s="162"/>
      <c r="V35" s="162"/>
      <c r="W35" s="162"/>
      <c r="X35" s="162"/>
      <c r="Y35" s="162"/>
      <c r="Z35" s="162"/>
      <c r="AA35" s="162"/>
      <c r="AB35" s="162"/>
      <c r="AC35" s="162"/>
      <c r="AD35" s="162"/>
      <c r="AE35" s="162"/>
      <c r="AF35" s="162"/>
      <c r="AG35" s="162"/>
      <c r="AH35" s="162"/>
      <c r="AI35" s="162"/>
      <c r="AJ35" s="162"/>
      <c r="AK35" s="162"/>
      <c r="AL35" s="162"/>
      <c r="AM35" s="162"/>
      <c r="AN35" s="162"/>
      <c r="AO35" s="162"/>
      <c r="AP35" s="162"/>
      <c r="AQ35" s="162"/>
      <c r="AR35" s="162"/>
      <c r="AS35" s="162"/>
      <c r="AT35" s="162"/>
      <c r="AU35" s="162"/>
      <c r="AV35" s="162"/>
      <c r="AW35" s="162"/>
      <c r="AX35" s="162"/>
      <c r="AY35" s="162"/>
      <c r="AZ35" s="162"/>
      <c r="BA35" s="162"/>
      <c r="BB35" s="162"/>
      <c r="BC35" s="162"/>
      <c r="BD35" s="162"/>
      <c r="BE35" s="162"/>
      <c r="BF35" s="162"/>
      <c r="BG35" s="162"/>
      <c r="BH35" s="162"/>
      <c r="BI35" s="162"/>
      <c r="BJ35" s="162"/>
      <c r="BK35" s="162"/>
      <c r="BL35" s="162"/>
      <c r="BM35" s="162"/>
      <c r="BN35" s="162"/>
      <c r="BO35" s="162"/>
      <c r="BP35" s="162"/>
      <c r="BQ35" s="162"/>
      <c r="BR35" s="162"/>
      <c r="BS35" s="162"/>
      <c r="BT35" s="162"/>
      <c r="BU35" s="162"/>
      <c r="BV35" s="162"/>
      <c r="BW35" s="162"/>
      <c r="BX35" s="162"/>
      <c r="BY35" s="162"/>
      <c r="BZ35" s="162"/>
      <c r="CA35" s="162"/>
      <c r="CB35" s="162"/>
      <c r="CC35" s="162"/>
      <c r="CD35" s="162"/>
      <c r="CE35" s="162"/>
      <c r="CF35" s="162"/>
      <c r="CG35" s="162"/>
      <c r="CH35" s="162"/>
      <c r="CI35" s="162"/>
      <c r="CJ35" s="167"/>
    </row>
    <row r="36" spans="1:88" ht="31.5" customHeight="1">
      <c r="A36" s="113"/>
      <c r="B36" s="18" t="str">
        <f>IFERROR(VLOOKUP(D36,DB!A:K,11,0),"")</f>
        <v/>
      </c>
      <c r="C36" s="18"/>
      <c r="D36" s="18"/>
      <c r="E36" s="114"/>
      <c r="F36" s="115"/>
      <c r="G36" s="116">
        <f ca="1">IFERROR(NOW()-F36,"-")</f>
        <v>45960.383796064816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45960.383796064816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45960.383796064816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45960.383796064816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45960.383796064816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45960.383796064816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45960.383796064816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45960.383796064816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45960.383796064816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45960.383796064816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45960.383796064816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45960.383796064816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45960.383796064816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45960.383796064816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45960.383796064816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45960.383796064816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45960.383796064816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45960.383796064816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45960.383796064816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45960.383796064816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45960.383796064816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45960.383796064816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45960.383796064816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45960.383796064816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45960.383796064816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45960.383796064816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45960.383796064816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45960.383796064816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45960.383796064816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45960.383796064816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45960.383796064816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45960.383796064816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45960.383796064816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45960.383796064816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45960.383796064816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45960.383796064816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45960.383796064816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45960.383796064816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45960.383796064816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45960.383796064816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45960.383796064816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45960.383796064816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45960.383796064816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45960.383796064816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45960.383796064816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45960.383796064816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45960.383796064816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45960.383796064816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45960.383796064816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45960.383796064816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45960.383796064816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45960.383796064816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45960.383796064816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45960.383796064816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45960.383796064816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45960.383796064816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45960.383796064816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45960.383796064816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45960.383796064816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45960.383796064816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45960.383796064816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45960.383796064816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45960.383796064816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45960.383796064816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45960.383796064816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45960.383796064816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45960.383796064816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45960.383796064816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45960.383796064816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45960.383796064816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45960.383796064816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45960.383796064816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45960.383796064816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45960.383796064816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45960.383796064816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45960.383796064816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45960.383796064816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45960.383796064816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45960.383796064816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45960.383796064816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45960.383796064816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45960.383796064816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45960.383796064816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45960.383796064816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45960.383796064816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45960.383796064816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45960.383796064816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45960.383796064816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45960.383796064816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45960.383796064816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45960.383796064816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45960.383796064816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45960.383796064816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45960.383796064816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45960.383796064816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45960.383796064816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45960.383796064816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45960.383796064816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45960.383796064816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45960.383796064816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45960.383796064816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45960.383796064816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45960.383796064816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45960.383796064816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45960.383796064816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45960.383796064816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45960.383796064816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45960.383796064816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45960.383796064816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45960.383796064816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45960.383796064816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45960.383796064816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45960.383796064816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45960.383796064816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45960.383796064816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45960.383796064816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45960.383796064816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45960.383796064816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45960.383796064816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45960.383796064816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45960.383796064816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45960.383796064816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45960.383796064816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45960.383796064816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45960.383796064816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45960.383796064816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45960.383796064816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45960.383796064816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45960.383796064816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45960.383796064816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45960.383796064816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45960.383796064816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45960.383796064816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45960.383796064816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45960.383796064816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45960.383796064816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45960.383796064816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45960.383796064816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45960.383796064816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45960.383796064816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45960.383796064816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45960.383796064816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45960.383796064816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61"/>
      <c r="B179" s="162" t="str">
        <f>IFERROR(VLOOKUP(D179,DB!A:K,11,0),"")</f>
        <v/>
      </c>
      <c r="C179" s="162"/>
      <c r="D179" s="162"/>
      <c r="E179" s="163"/>
      <c r="F179" s="164"/>
      <c r="G179" s="165">
        <f ca="1">IFERROR(NOW()-F179,"-")</f>
        <v>45960.383796064816</v>
      </c>
      <c r="H179" s="164"/>
      <c r="I179" s="162" t="str">
        <f>IFERROR(VLOOKUP(D179,DB!A:F,6,0),"")</f>
        <v/>
      </c>
      <c r="J179" s="162" t="str">
        <f>IFERROR(VLOOKUP(D179,DB!A:G,7,0),"")</f>
        <v/>
      </c>
      <c r="K179" s="166"/>
      <c r="L179" s="162" t="str">
        <f>IFERROR(VLOOKUP(D179,DB!A:I,9,0),"")</f>
        <v/>
      </c>
      <c r="M179" s="162"/>
      <c r="N179" s="162"/>
      <c r="O179" s="162"/>
      <c r="P179" s="162"/>
      <c r="Q179" s="162"/>
      <c r="R179" s="162"/>
      <c r="S179" s="162"/>
      <c r="T179" s="162"/>
      <c r="U179" s="162"/>
      <c r="V179" s="162"/>
      <c r="W179" s="162"/>
      <c r="X179" s="162"/>
      <c r="Y179" s="162"/>
      <c r="Z179" s="162"/>
      <c r="AA179" s="162"/>
      <c r="AB179" s="162"/>
      <c r="AC179" s="162"/>
      <c r="AD179" s="162"/>
      <c r="AE179" s="162"/>
      <c r="AF179" s="162"/>
      <c r="AG179" s="162"/>
      <c r="AH179" s="162"/>
      <c r="AI179" s="162"/>
      <c r="AJ179" s="162"/>
      <c r="AK179" s="162"/>
      <c r="AL179" s="162"/>
      <c r="AM179" s="162"/>
      <c r="AN179" s="162"/>
      <c r="AO179" s="162"/>
      <c r="AP179" s="162"/>
      <c r="AQ179" s="162"/>
      <c r="AR179" s="162"/>
      <c r="AS179" s="162"/>
      <c r="AT179" s="162"/>
      <c r="AU179" s="162"/>
      <c r="AV179" s="162"/>
      <c r="AW179" s="162"/>
      <c r="AX179" s="162"/>
      <c r="AY179" s="162"/>
      <c r="AZ179" s="162"/>
      <c r="BA179" s="162"/>
      <c r="BB179" s="162"/>
      <c r="BC179" s="162"/>
      <c r="BD179" s="162"/>
      <c r="BE179" s="162"/>
      <c r="BF179" s="162"/>
      <c r="BG179" s="162"/>
      <c r="BH179" s="162"/>
      <c r="BI179" s="162"/>
      <c r="BJ179" s="162"/>
      <c r="BK179" s="162"/>
      <c r="BL179" s="162"/>
      <c r="BM179" s="162"/>
      <c r="BN179" s="162"/>
      <c r="BO179" s="162"/>
      <c r="BP179" s="162"/>
      <c r="BQ179" s="162"/>
      <c r="BR179" s="162"/>
      <c r="BS179" s="162"/>
      <c r="BT179" s="162"/>
      <c r="BU179" s="162"/>
      <c r="BV179" s="162"/>
      <c r="BW179" s="162"/>
      <c r="BX179" s="162"/>
      <c r="BY179" s="162"/>
      <c r="BZ179" s="162"/>
      <c r="CA179" s="162"/>
      <c r="CB179" s="162"/>
      <c r="CC179" s="162"/>
      <c r="CD179" s="162"/>
      <c r="CE179" s="162"/>
      <c r="CF179" s="162"/>
      <c r="CG179" s="162"/>
      <c r="CH179" s="162"/>
      <c r="CI179" s="162"/>
      <c r="CJ179" s="167"/>
    </row>
  </sheetData>
  <dataValidations count="2">
    <dataValidation allowBlank="1" showInputMessage="1" showErrorMessage="1" sqref="E1" xr:uid="{4D935161-CDD3-4592-B877-3FB59C99E142}"/>
    <dataValidation type="list" allowBlank="1" showInputMessage="1" showErrorMessage="1" sqref="E3:E17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5"/>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39115</v>
      </c>
      <c r="B2" s="63" t="str">
        <f>IFERROR(VLOOKUP(D2,DB!A:K,11,0),"")</f>
        <v>R3</v>
      </c>
      <c r="C2" s="18">
        <v>1</v>
      </c>
      <c r="D2" s="18" t="s">
        <v>20234</v>
      </c>
      <c r="E2" s="18" t="s">
        <v>39021</v>
      </c>
      <c r="F2" s="20">
        <v>45960.347592592596</v>
      </c>
      <c r="G2" s="21">
        <f t="shared" ref="G2:G56" ca="1" si="0">IFERROR(NOW()-F2,"-")</f>
        <v>3.6203472220222466E-2</v>
      </c>
      <c r="H2" s="22">
        <v>45960.347592592596</v>
      </c>
      <c r="I2" s="19" t="str">
        <f>IFERROR(VLOOKUP(D2,DB!A:F,6,0),"")</f>
        <v>Generator-SG</v>
      </c>
      <c r="J2" s="18" t="str">
        <f>IFERROR(VLOOKUP(D2,DB!A:G,7,0),"")</f>
        <v>Dead+No BB Design</v>
      </c>
      <c r="K2" s="46" t="s">
        <v>39116</v>
      </c>
      <c r="L2" s="23" t="str">
        <f>IFERROR(VLOOKUP(D2,DB!A:I,9,0),"")</f>
        <v>Latis</v>
      </c>
    </row>
    <row r="3" spans="1:13" ht="15" customHeight="1">
      <c r="A3" s="19"/>
      <c r="B3" s="63" t="str">
        <f>IFERROR(VLOOKUP(D3,DB!A:K,11,0),"")</f>
        <v/>
      </c>
      <c r="C3" s="18"/>
      <c r="D3" s="18"/>
      <c r="E3" s="18"/>
      <c r="F3" s="20"/>
      <c r="G3" s="21">
        <f t="shared" ca="1" si="0"/>
        <v>45960.383796064816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45960.383796064816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45960.383796064816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45960.383796064816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45960.383796064816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45960.383796064816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45960.383796064816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45960.383796064816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45960.383796064816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45960.383796064816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45960.383796064816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45960.383796064816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45960.383796064816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45960.383796064816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45960.383796064816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45960.383796064816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45960.383796064816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45960.383796064816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45960.383796064816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45960.383796064816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45960.383796064816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45960.383796064816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45960.383796064816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45960.383796064816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45960.383796064816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45960.383796064816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45960.383796064816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45960.383796064816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45960.383796064816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45960.383796064816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45960.383796064816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45960.383796064816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45960.383796064816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45960.383796064816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45960.383796064816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45960.383796064816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45960.383796064816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45960.383796064816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45960.383796064816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45960.383796064816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45960.383796064816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45960.383796064816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45960.383796064816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45960.383796064816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45960.383796064816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45960.383796064816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45960.383796064816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45960.383796064816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45960.383796064816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45960.383796064816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45960.383796064816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45960.383796064816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45960.383796064816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45960.383796064816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ref="G57:G120" ca="1" si="1">IFERROR(NOW()-F57,"-")</f>
        <v>45960.383796064816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45960.383796064816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45960.383796064816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45960.383796064816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45960.383796064816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45960.383796064816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45960.383796064816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45960.383796064816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45960.383796064816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45960.383796064816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45960.383796064816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45960.383796064816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45960.383796064816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45960.383796064816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45960.383796064816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45960.383796064816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45960.383796064816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45960.383796064816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45960.383796064816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45960.383796064816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45960.383796064816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45960.383796064816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45960.383796064816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45960.383796064816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45960.383796064816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45960.383796064816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45960.383796064816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45960.383796064816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45960.383796064816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45960.383796064816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45960.383796064816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45960.383796064816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45960.383796064816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45960.383796064816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45960.383796064816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45960.383796064816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45960.383796064816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45960.383796064816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45960.383796064816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45960.383796064816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45960.383796064816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45960.383796064816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45960.383796064816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45960.383796064816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45960.383796064816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45960.383796064816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45960.383796064816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45960.383796064816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45960.383796064816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45960.383796064816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45960.383796064816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45960.383796064816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45960.383796064816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45960.383796064816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45960.383796064816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45960.383796064816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45960.383796064816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45960.383796064816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45960.383796064816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45960.383796064816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45960.383796064816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45960.383796064816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45960.383796064816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45960.383796064816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ref="G121:G184" ca="1" si="2">IFERROR(NOW()-F121,"-")</f>
        <v>45960.383796064816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45960.383796064816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45960.383796064816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45960.383796064816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45960.383796064816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45960.383796064816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45960.383796064816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45960.383796064816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45960.383796064816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45960.383796064816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45960.383796064816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45960.383796064816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45960.383796064816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45960.383796064816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45960.383796064816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45960.383796064816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45960.383796064816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45960.383796064816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45960.383796064816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45960.383796064816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45960.383796064816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45960.383796064816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45960.383796064816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45960.383796064816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45960.383796064816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45960.383796064816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45960.383796064816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45960.383796064816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45960.383796064816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45960.383796064816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45960.383796064816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45960.383796064816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45960.383796064816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45960.383796064816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45960.383796064816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45960.383796064816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45960.383796064816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45960.383796064816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45960.383796064816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45960.383796064816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45960.383796064816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45960.383796064816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45960.383796064816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45960.383796064816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45960.383796064816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45960.383796064816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45960.383796064816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45960.383796064816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45960.383796064816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45960.383796064816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45960.383796064816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45960.383796064816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45960.383796064816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45960.383796064816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45960.383796064816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45960.383796064816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45960.383796064816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45960.383796064816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45960.383796064816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45960.383796064816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45960.383796064816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45960.383796064816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45960.383796064816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45960.383796064816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ref="G185:G248" ca="1" si="3">IFERROR(NOW()-F185,"-")</f>
        <v>45960.383796064816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45960.383796064816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45960.383796064816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45960.383796064816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45960.383796064816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45960.383796064816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45960.383796064816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45960.383796064816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45960.383796064816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45960.383796064816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45960.383796064816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45960.383796064816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45960.383796064816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45960.383796064816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45960.383796064816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45960.383796064816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45960.383796064816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45960.383796064816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45960.383796064816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45960.383796064816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45960.383796064816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45960.383796064816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45960.383796064816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45960.383796064816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45960.383796064816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45960.383796064816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45960.383796064816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45960.383796064816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45960.383796064816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45960.383796064816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45960.383796064816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45960.383796064816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45960.383796064816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45960.383796064816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45960.383796064816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45960.383796064816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45960.383796064816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45960.383796064816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45960.383796064816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45960.383796064816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45960.383796064816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45960.383796064816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45960.383796064816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45960.383796064816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45960.383796064816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45960.383796064816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45960.383796064816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45960.383796064816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45960.383796064816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45960.383796064816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45960.383796064816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45960.383796064816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45960.383796064816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45960.383796064816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45960.383796064816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45960.383796064816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45960.383796064816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45960.383796064816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45960.383796064816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45960.383796064816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45960.383796064816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45960.383796064816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45960.383796064816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45960.383796064816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ref="G249:G312" ca="1" si="4">IFERROR(NOW()-F249,"-")</f>
        <v>45960.383796064816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45960.383796064816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45960.383796064816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45960.383796064816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45960.383796064816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45960.383796064816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45960.383796064816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45960.383796064816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45960.383796064816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45960.383796064816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45960.383796064816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45960.383796064816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45960.383796064816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45960.383796064816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45960.383796064816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45960.383796064816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45960.383796064816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45960.383796064816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45960.383796064816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45960.383796064816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45960.383796064816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45960.383796064816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45960.383796064816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45960.383796064816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45960.383796064816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45960.383796064816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45960.383796064816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45960.383796064816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45960.383796064816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45960.383796064816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45960.383796064816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45960.383796064816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45960.383796064816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45960.383796064816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45960.383796064816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45960.383796064816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45960.383796064816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45960.383796064816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45960.383796064816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45960.383796064816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45960.383796064816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45960.383796064816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45960.383796064816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45960.383796064816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45960.383796064816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45960.383796064816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45960.383796064816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45960.383796064816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45960.383796064816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45960.383796064816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45960.383796064816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45960.383796064816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45960.383796064816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45960.383796064816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45960.383796064816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45960.383796064816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45960.383796064816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45960.383796064816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45960.383796064816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45960.383796064816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45960.383796064816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45960.383796064816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45960.383796064816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45960.383796064816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ref="G313:G376" ca="1" si="5">IFERROR(NOW()-F313,"-")</f>
        <v>45960.383796064816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45960.383796064816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45960.383796064816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45960.383796064816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45960.383796064816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45960.383796064816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45960.383796064816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45960.383796064816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45960.383796064816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45960.383796064816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45960.383796064816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45960.383796064816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45960.383796064816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45960.383796064816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45960.383796064816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45960.383796064816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45960.383796064816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45960.383796064816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45960.383796064816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45960.383796064816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45960.383796064816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45960.383796064816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45960.383796064816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45960.383796064816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45960.383796064816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45960.383796064816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45960.383796064816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45960.383796064816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45960.383796064816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45960.383796064816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45960.383796064816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45960.383796064816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45960.383796064816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45960.383796064816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45960.383796064816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45960.383796064816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45960.383796064816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45960.383796064816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45960.383796064816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45960.383796064816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45960.383796064816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45960.383796064816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45960.383796064816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45960.383796064816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45960.383796064816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45960.383796064816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45960.383796064816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45960.383796064816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45960.383796064816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45960.383796064816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45960.383796064816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45960.383796064816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45960.383796064816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45960.383796064816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45960.383796064816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45960.383796064816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45960.383796064816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45960.383796064816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45960.383796064816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45960.383796064816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45960.383796064816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45960.383796064816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45960.383796064816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45960.383796064816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ref="G377:G440" ca="1" si="6">IFERROR(NOW()-F377,"-")</f>
        <v>45960.383796064816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45960.383796064816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45960.383796064816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45960.383796064816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45960.383796064816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45960.383796064816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45960.383796064816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45960.383796064816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45960.383796064816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45960.383796064816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45960.383796064816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45960.383796064816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45960.383796064816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45960.383796064816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45960.383796064816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45960.383796064816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45960.383796064816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45960.383796064816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45960.383796064816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45960.383796064816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45960.383796064816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45960.383796064816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45960.383796064816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45960.383796064816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45960.383796064816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45960.383796064816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45960.383796064816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45960.383796064816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45960.383796064816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45960.383796064816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45960.383796064816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45960.383796064816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45960.383796064816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45960.383796064816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45960.383796064816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45960.383796064816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45960.383796064816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45960.383796064816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45960.383796064816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45960.383796064816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45960.383796064816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45960.383796064816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45960.383796064816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45960.383796064816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45960.383796064816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45960.383796064816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45960.383796064816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45960.383796064816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45960.383796064816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45960.383796064816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45960.383796064816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45960.383796064816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45960.383796064816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45960.383796064816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45960.383796064816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45960.383796064816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45960.383796064816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45960.383796064816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45960.383796064816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45960.383796064816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45960.383796064816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45960.383796064816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45960.383796064816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45960.383796064816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ref="G441:G504" ca="1" si="7">IFERROR(NOW()-F441,"-")</f>
        <v>45960.383796064816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45960.383796064816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45960.383796064816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45960.383796064816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45960.383796064816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45960.383796064816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45960.383796064816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45960.383796064816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45960.383796064816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45960.383796064816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45960.383796064816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45960.383796064816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45960.383796064816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45960.383796064816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45960.383796064816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45960.383796064816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45960.383796064816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45960.383796064816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45960.383796064816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45960.383796064816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45960.383796064816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45960.383796064816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45960.383796064816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45960.383796064816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45960.383796064816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45960.383796064816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45960.383796064816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45960.383796064816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45960.383796064816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45960.383796064816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45960.383796064816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45960.383796064816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45960.383796064816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45960.383796064816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45960.383796064816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45960.383796064816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45960.383796064816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45960.383796064816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45960.383796064816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45960.383796064816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45960.383796064816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45960.383796064816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45960.383796064816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45960.383796064816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45960.383796064816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45960.383796064816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45960.383796064816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45960.383796064816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45960.383796064816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45960.383796064816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45960.383796064816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45960.383796064816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45960.383796064816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45960.383796064816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45960.383796064816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45960.383796064816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45960.383796064816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45960.383796064816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45960.383796064816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45960.383796064816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45960.383796064816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45960.383796064816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45960.383796064816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45960.383796064816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ref="G505:G568" ca="1" si="8">IFERROR(NOW()-F505,"-")</f>
        <v>45960.383796064816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45960.383796064816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45960.383796064816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45960.383796064816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45960.383796064816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45960.383796064816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45960.383796064816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45960.383796064816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45960.383796064816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45960.383796064816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45960.383796064816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45960.383796064816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45960.383796064816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45960.383796064816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45960.383796064816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45960.383796064816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45960.383796064816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45960.383796064816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45960.383796064816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45960.383796064816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45960.383796064816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45960.383796064816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45960.383796064816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45960.383796064816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45960.383796064816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45960.383796064816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45960.383796064816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45960.383796064816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45960.383796064816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45960.383796064816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45960.383796064816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45960.383796064816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45960.383796064816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45960.383796064816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45960.383796064816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45960.383796064816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45960.383796064816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45960.383796064816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45960.383796064816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45960.383796064816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45960.383796064816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45960.383796064816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45960.383796064816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45960.383796064816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45960.383796064816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45960.383796064816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45960.383796064816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45960.383796064816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45960.383796064816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45960.383796064816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45960.383796064816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45960.383796064816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45960.383796064816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45960.383796064816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45960.383796064816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45960.383796064816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45960.383796064816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45960.383796064816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45960.383796064816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45960.383796064816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45960.383796064816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45960.383796064816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45960.383796064816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45960.383796064816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ref="G569:G632" ca="1" si="9">IFERROR(NOW()-F569,"-")</f>
        <v>45960.383796064816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45960.383796064816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45960.383796064816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45960.383796064816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45960.383796064816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45960.383796064816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45960.383796064816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45960.383796064816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45960.383796064816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45960.383796064816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45960.383796064816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45960.383796064816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45960.383796064816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45960.383796064816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45960.383796064816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45960.383796064816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45960.383796064816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45960.383796064816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45960.383796064816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45960.383796064816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45960.383796064816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45960.383796064816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45960.383796064816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45960.383796064816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45960.383796064816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45960.383796064816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45960.383796064816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45960.383796064816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45960.383796064816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45960.383796064816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45960.383796064816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45960.383796064816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45960.383796064816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45960.383796064816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45960.383796064816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45960.383796064816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45960.383796064816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45960.383796064816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45960.383796064816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45960.383796064816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45960.383796064816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45960.383796064816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45960.383796064816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45960.383796064816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45960.383796064816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45960.383796064816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45960.383796064816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45960.383796064816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45960.383796064816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45960.383796064816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45960.383796064816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45960.383796064816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45960.383796064816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45960.383796064816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45960.383796064816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45960.383796064816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45960.383796064816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45960.383796064816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45960.383796064816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45960.383796064816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45960.383796064816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45960.383796064816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45960.383796064816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45960.383796064816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ref="G633:G696" ca="1" si="10">IFERROR(NOW()-F633,"-")</f>
        <v>45960.383796064816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45960.383796064816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45960.383796064816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45960.383796064816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45960.383796064816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45960.383796064816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45960.383796064816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45960.383796064816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45960.383796064816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45960.383796064816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45960.383796064816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45960.383796064816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45960.383796064816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45960.383796064816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45960.383796064816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45960.383796064816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45960.383796064816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45960.383796064816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45960.383796064816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45960.383796064816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45960.383796064816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45960.383796064816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45960.383796064816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45960.383796064816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45960.383796064816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45960.383796064816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45960.383796064816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45960.383796064816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45960.383796064816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45960.383796064816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45960.383796064816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45960.383796064816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45960.383796064816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45960.383796064816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45960.383796064816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45960.383796064816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45960.383796064816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45960.383796064816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45960.383796064816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45960.383796064816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45960.383796064816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45960.383796064816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45960.383796064816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45960.383796064816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45960.383796064816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45960.383796064816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45960.383796064816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45960.383796064816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45960.383796064816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45960.383796064816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45960.383796064816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45960.383796064816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45960.383796064816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45960.383796064816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45960.383796064816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45960.383796064816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45960.383796064816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45960.383796064816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45960.383796064816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45960.383796064816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45960.383796064816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45960.383796064816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45960.383796064816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45960.383796064816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ref="G697:G760" ca="1" si="11">IFERROR(NOW()-F697,"-")</f>
        <v>45960.383796064816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45960.383796064816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45960.383796064816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45960.383796064816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45960.383796064816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45960.383796064816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45960.383796064816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45960.383796064816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45960.383796064816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45960.383796064816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45960.383796064816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45960.383796064816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45960.383796064816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45960.383796064816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45960.383796064816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45960.383796064816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45960.383796064816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45960.383796064816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45960.383796064816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45960.383796064816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45960.383796064816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45960.383796064816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45960.383796064816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45960.383796064816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45960.383796064816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45960.383796064816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45960.383796064816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45960.383796064816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45960.383796064816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45960.383796064816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45960.383796064816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45960.383796064816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45960.383796064816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45960.383796064816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45960.383796064816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45960.383796064816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45960.383796064816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45960.383796064816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45960.383796064816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45960.383796064816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45960.383796064816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45960.383796064816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45960.383796064816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45960.383796064816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45960.383796064816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45960.383796064816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45960.383796064816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45960.383796064816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45960.383796064816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45960.383796064816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45960.383796064816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45960.383796064816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45960.383796064816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45960.383796064816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45960.383796064816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45960.383796064816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45960.383796064816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45960.383796064816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45960.383796064816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45960.383796064816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45960.383796064816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45960.383796064816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45960.383796064816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45960.383796064816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ref="G761:G824" ca="1" si="12">IFERROR(NOW()-F761,"-")</f>
        <v>45960.383796064816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45960.383796064816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45960.383796064816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45960.383796064816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45960.383796064816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45960.383796064816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45960.383796064816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45960.383796064816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45960.383796064816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45960.383796064816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45960.383796064816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45960.383796064816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45960.383796064816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45960.383796064816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45960.383796064816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45960.383796064816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45960.383796064816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45960.383796064816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45960.383796064816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45960.383796064816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45960.383796064816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45960.383796064816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45960.383796064816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45960.383796064816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45960.383796064816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45960.383796064816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45960.383796064816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45960.383796064816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45960.383796064816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45960.383796064816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45960.383796064816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45960.383796064816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45960.383796064816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45960.383796064816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45960.383796064816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45960.383796064816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45960.383796064816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45960.383796064816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45960.383796064816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45960.383796064816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45960.383796064816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45960.383796064816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45960.383796064816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45960.383796064816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45960.383796064816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45960.383796064816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45960.383796064816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45960.383796064816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45960.383796064816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45960.383796064816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45960.383796064816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45960.383796064816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45960.383796064816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45960.383796064816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45960.383796064816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45960.383796064816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45960.383796064816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45960.383796064816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45960.383796064816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45960.383796064816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45960.383796064816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45960.383796064816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45960.383796064816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45960.383796064816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ref="G825:G888" ca="1" si="13">IFERROR(NOW()-F825,"-")</f>
        <v>45960.383796064816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45960.383796064816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45960.383796064816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45960.383796064816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45960.383796064816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45960.383796064816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45960.383796064816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45960.383796064816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45960.383796064816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45960.383796064816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45960.383796064816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45960.383796064816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45960.383796064816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45960.383796064816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45960.383796064816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45960.383796064816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45960.383796064816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45960.383796064816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45960.383796064816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45960.383796064816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45960.383796064816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45960.383796064816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45960.383796064816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45960.383796064816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45960.383796064816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45960.383796064816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45960.383796064816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45960.383796064816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45960.383796064816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45960.383796064816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45960.383796064816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45960.383796064816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45960.383796064816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45960.383796064816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45960.383796064816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45960.383796064816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45960.383796064816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45960.383796064816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45960.383796064816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45960.383796064816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45960.383796064816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45960.383796064816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45960.383796064816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45960.383796064816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45960.383796064816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45960.383796064816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45960.383796064816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45960.383796064816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45960.383796064816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45960.383796064816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45960.383796064816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45960.383796064816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45960.383796064816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45960.383796064816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45960.383796064816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45960.383796064816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45960.383796064816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45960.383796064816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45960.383796064816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45960.383796064816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45960.383796064816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45960.383796064816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45960.383796064816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45960.383796064816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ref="G889:G952" ca="1" si="14">IFERROR(NOW()-F889,"-")</f>
        <v>45960.383796064816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45960.383796064816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45960.383796064816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45960.383796064816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45960.383796064816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45960.383796064816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45960.383796064816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45960.383796064816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45960.383796064816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45960.383796064816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45960.383796064816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45960.383796064816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45960.383796064816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45960.383796064816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45960.383796064816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45960.383796064816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45960.383796064816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45960.383796064816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45960.383796064816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45960.383796064816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45960.383796064816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45960.383796064816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45960.383796064816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45960.383796064816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45960.383796064816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45960.383796064816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45960.383796064816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45960.383796064816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45960.383796064816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45960.383796064816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45960.383796064816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45960.383796064816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45960.383796064816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45960.383796064816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45960.383796064816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45960.383796064816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45960.383796064816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45960.383796064816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45960.383796064816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45960.383796064816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45960.383796064816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45960.383796064816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45960.383796064816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45960.383796064816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45960.383796064816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45960.383796064816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45960.383796064816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45960.383796064816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45960.383796064816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45960.383796064816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45960.383796064816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45960.383796064816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45960.383796064816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45960.383796064816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45960.383796064816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45960.383796064816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45960.383796064816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45960.383796064816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45960.383796064816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45960.383796064816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45960.383796064816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45960.383796064816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45960.383796064816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45960.383796064816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ref="G953:G1016" ca="1" si="15">IFERROR(NOW()-F953,"-")</f>
        <v>45960.383796064816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45960.383796064816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45960.383796064816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45960.383796064816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45960.383796064816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45960.383796064816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45960.383796064816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45960.383796064816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45960.383796064816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45960.383796064816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45960.383796064816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45960.383796064816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45960.383796064816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45960.383796064816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45960.383796064816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45960.383796064816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45960.383796064816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45960.383796064816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45960.383796064816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45960.383796064816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45960.383796064816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45960.383796064816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45960.383796064816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45960.383796064816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45960.383796064816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45960.383796064816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45960.383796064816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45960.383796064816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45960.383796064816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45960.383796064816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45960.383796064816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45960.383796064816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45960.383796064816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45960.383796064816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45960.383796064816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45960.383796064816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45960.383796064816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45960.383796064816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45960.383796064816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45960.383796064816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45960.383796064816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45960.383796064816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45960.383796064816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45960.383796064816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45960.383796064816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45960.383796064816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45960.383796064816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45960.383796064816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45960.383796064816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45960.383796064816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45960.383796064816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45960.383796064816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45960.383796064816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45960.383796064816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45960.383796064816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45960.383796064816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45960.383796064816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45960.383796064816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45960.383796064816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45960.383796064816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45960.383796064816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45960.383796064816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45960.383796064816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45960.383796064816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ref="G1017:G1080" ca="1" si="16">IFERROR(NOW()-F1017,"-")</f>
        <v>45960.383796064816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45960.383796064816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45960.383796064816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45960.383796064816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45960.383796064816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45960.383796064816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45960.383796064816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45960.383796064816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45960.383796064816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45960.383796064816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45960.383796064816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45960.383796064816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45960.383796064816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45960.383796064816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45960.383796064816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45960.383796064816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45960.383796064816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45960.383796064816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45960.383796064816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45960.383796064816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45960.383796064816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45960.383796064816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45960.383796064816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45960.383796064816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45960.383796064816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45960.383796064816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45960.383796064816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45960.383796064816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45960.383796064816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45960.383796064816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45960.383796064816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45960.383796064816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45960.383796064816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45960.383796064816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45960.383796064816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45960.383796064816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45960.383796064816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45960.383796064816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45960.383796064816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45960.383796064816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45960.383796064816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45960.383796064816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45960.383796064816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45960.383796064816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45960.383796064816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45960.383796064816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45960.383796064816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45960.383796064816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45960.383796064816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45960.383796064816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45960.383796064816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45960.383796064816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45960.383796064816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45960.383796064816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45960.383796064816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45960.383796064816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45960.383796064816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45960.383796064816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45960.383796064816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45960.383796064816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45960.383796064816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45960.383796064816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45960.383796064816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45960.383796064816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ref="G1081:G1095" ca="1" si="17">IFERROR(NOW()-F1081,"-")</f>
        <v>45960.383796064816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45960.383796064816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45960.383796064816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45960.383796064816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45960.383796064816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45960.383796064816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45960.383796064816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45960.383796064816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45960.383796064816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45960.383796064816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45960.383796064816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45960.383796064816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45960.383796064816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45960.383796064816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45960.383796064816</v>
      </c>
      <c r="H1095" s="22"/>
      <c r="I1095" s="19" t="str">
        <f>IFERROR(VLOOKUP(D1095,DB!A:F,6,0),"")</f>
        <v/>
      </c>
      <c r="J1095" s="18" t="str">
        <f>IFERROR(VLOOKUP(D1095,DB!A:G,7,0),"")</f>
        <v/>
      </c>
      <c r="K1095" s="46"/>
      <c r="L1095" s="23" t="str">
        <f>IFERROR(VLOOKUP(D1095,DB!A:I,9,0),"")</f>
        <v/>
      </c>
    </row>
  </sheetData>
  <dataValidations count="2">
    <dataValidation allowBlank="1" showInputMessage="1" showErrorMessage="1" sqref="E1" xr:uid="{5914219A-CB83-432D-936A-CC0CB6F3982A}"/>
    <dataValidation type="list" allowBlank="1" showInputMessage="1" showErrorMessage="1" sqref="E2:E109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5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39117</v>
      </c>
      <c r="B2" s="94" t="str">
        <f>IFERROR(VLOOKUP(D2,DB!A:K,11,0),"")</f>
        <v>R4</v>
      </c>
      <c r="C2" s="97">
        <v>1</v>
      </c>
      <c r="D2" s="94" t="s">
        <v>35092</v>
      </c>
      <c r="E2" s="98" t="s">
        <v>39021</v>
      </c>
      <c r="F2" s="99">
        <v>45703.480717592596</v>
      </c>
      <c r="G2" s="100">
        <f ca="1">IFERROR(NOW()-F2,"")</f>
        <v>256.90307847221993</v>
      </c>
      <c r="H2" s="99">
        <v>45703.474768518521</v>
      </c>
      <c r="I2" s="99" t="str">
        <f>IFERROR(VLOOKUP(D2,DB!A:F,6,0),"")</f>
        <v>SCECO</v>
      </c>
      <c r="J2" s="99" t="str">
        <f>IFERROR(VLOOKUP(D2,DB!A:G,7,0),"")</f>
        <v>Dead</v>
      </c>
      <c r="K2" s="101" t="s">
        <v>39118</v>
      </c>
      <c r="L2" s="94" t="str">
        <f>IFERROR(VLOOKUP(D2,DB!A:I,9,0),"")</f>
        <v>Latis</v>
      </c>
    </row>
    <row r="3" spans="1:16" ht="15" customHeight="1">
      <c r="A3" s="119" t="s">
        <v>39119</v>
      </c>
      <c r="B3" s="119" t="str">
        <f>IFERROR(VLOOKUP(D3,DB!A:K,11,0),"")</f>
        <v>R4</v>
      </c>
      <c r="C3" s="120">
        <v>4</v>
      </c>
      <c r="D3" s="94" t="s">
        <v>34818</v>
      </c>
      <c r="E3" s="98" t="s">
        <v>39021</v>
      </c>
      <c r="F3" s="123">
        <v>45960.326701388891</v>
      </c>
      <c r="G3" s="124">
        <f ca="1">IFERROR(NOW()-F3,"")</f>
        <v>5.7094675925327465E-2</v>
      </c>
      <c r="H3" s="123">
        <v>45960.320763888885</v>
      </c>
      <c r="I3" s="119" t="str">
        <f>IFERROR(VLOOKUP(D3,DB!A:F,6,0),"")</f>
        <v>SCECO</v>
      </c>
      <c r="J3" s="119" t="str">
        <f>IFERROR(VLOOKUP(D3,DB!A:G,7,0),"")</f>
        <v>Vandalized</v>
      </c>
      <c r="K3" s="125" t="s">
        <v>39120</v>
      </c>
      <c r="L3" s="121" t="str">
        <f>IFERROR(VLOOKUP(D3,DB!A:I,9,0),"")</f>
        <v>Latis</v>
      </c>
    </row>
    <row r="4" spans="1:16" ht="15" customHeight="1">
      <c r="A4" s="119" t="s">
        <v>39121</v>
      </c>
      <c r="B4" s="119" t="str">
        <f>IFERROR(VLOOKUP(D4,DB!A:K,11,0),"")</f>
        <v>R4</v>
      </c>
      <c r="C4" s="120">
        <v>1</v>
      </c>
      <c r="D4" s="121" t="s">
        <v>36063</v>
      </c>
      <c r="E4" s="98" t="s">
        <v>39021</v>
      </c>
      <c r="F4" s="123">
        <v>45960.343564814815</v>
      </c>
      <c r="G4" s="124">
        <f ca="1">IFERROR(NOW()-F4,"")</f>
        <v>4.0231250000942964E-2</v>
      </c>
      <c r="H4" s="123">
        <v>45960.337592592594</v>
      </c>
      <c r="I4" s="119" t="str">
        <f>IFERROR(VLOOKUP(D4,DB!A:F,6,0),"")</f>
        <v>SCECO</v>
      </c>
      <c r="J4" s="119" t="str">
        <f>IFERROR(VLOOKUP(D4,DB!A:G,7,0),"")</f>
        <v>No BB Shifted</v>
      </c>
      <c r="K4" s="125" t="s">
        <v>39122</v>
      </c>
      <c r="L4" s="121" t="str">
        <f>IFERROR(VLOOKUP(D4,DB!A:I,9,0),"")</f>
        <v>Latis</v>
      </c>
    </row>
    <row r="5" spans="1:16" ht="15" customHeight="1">
      <c r="A5" s="119"/>
      <c r="B5" s="119" t="str">
        <f>IFERROR(VLOOKUP(D5,DB!A:K,11,0),"")</f>
        <v/>
      </c>
      <c r="C5" s="120"/>
      <c r="D5" s="121"/>
      <c r="E5" s="98"/>
      <c r="F5" s="123"/>
      <c r="G5" s="124">
        <f ca="1">IFERROR(NOW()-F5,"")</f>
        <v>45960.383796064816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45960.383796064816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45960.383796064816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45960.383796064816</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45960.383796064816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45960.383796064816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45960.383796064816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45960.383796064816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45960.383796064816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45960.383796064816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98"/>
      <c r="F15" s="123"/>
      <c r="G15" s="124">
        <f ca="1">IFERROR(NOW()-F15,"")</f>
        <v>45960.383796064816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45960.383796064816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45960.383796064816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98"/>
      <c r="F18" s="123"/>
      <c r="G18" s="124">
        <f ca="1">IFERROR(NOW()-F18,"")</f>
        <v>45960.383796064816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45960.383796064816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45960.383796064816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45960.383796064816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45960.383796064816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45960.383796064816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45960.383796064816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45960.383796064816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45960.383796064816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45960.383796064816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45960.383796064816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45960.383796064816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45960.383796064816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45960.383796064816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45960.383796064816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45960.383796064816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45960.383796064816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45960.383796064816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45960.383796064816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45960.383796064816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45960.383796064816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45960.383796064816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45960.383796064816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45960.383796064816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45960.383796064816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45960.383796064816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45960.383796064816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45960.383796064816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45960.383796064816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45960.383796064816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45960.383796064816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45960.383796064816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45960.383796064816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45960.383796064816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45960.383796064816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45960.383796064816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45960.383796064816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45960.383796064816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45960.383796064816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45960.383796064816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45960.383796064816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45960.383796064816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45960.383796064816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45960.383796064816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45960.383796064816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45960.383796064816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45960.383796064816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45960.383796064816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45960.383796064816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45960.383796064816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45960.383796064816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45960.383796064816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45960.383796064816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45960.383796064816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45960.383796064816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45960.383796064816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45960.383796064816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45960.383796064816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45960.383796064816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45960.383796064816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45960.383796064816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45960.383796064816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45960.383796064816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45960.383796064816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45960.383796064816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45960.383796064816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45960.383796064816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45960.383796064816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45960.383796064816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45960.383796064816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45960.383796064816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45960.383796064816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45960.383796064816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45960.383796064816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45960.383796064816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45960.383796064816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45960.383796064816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45960.383796064816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45960.383796064816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45960.383796064816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45960.383796064816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45960.383796064816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45960.383796064816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45960.383796064816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45960.383796064816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45960.383796064816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45960.383796064816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45960.383796064816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45960.383796064816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45960.383796064816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45960.383796064816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45960.383796064816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45960.383796064816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45960.383796064816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45960.383796064816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45960.383796064816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45960.383796064816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45960.383796064816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45960.383796064816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45960.383796064816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45960.383796064816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45960.383796064816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45960.383796064816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45960.383796064816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45960.383796064816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45960.383796064816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45960.383796064816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45960.383796064816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45960.383796064816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45960.383796064816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45960.383796064816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45960.383796064816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45960.383796064816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45960.383796064816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45960.383796064816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45960.383796064816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45960.383796064816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45960.383796064816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45960.383796064816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45960.383796064816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45960.383796064816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45960.383796064816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45960.383796064816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45960.383796064816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45960.383796064816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45960.383796064816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45960.383796064816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45960.383796064816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45960.383796064816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45960.383796064816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45960.383796064816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45960.383796064816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45960.383796064816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45960.383796064816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45960.383796064816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45960.383796064816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45960.383796064816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45960.383796064816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45960.383796064816</v>
      </c>
      <c r="H156" s="123"/>
      <c r="I156" s="119" t="str">
        <f>IFERROR(VLOOKUP(D156,DB!A:F,6,0),"")</f>
        <v/>
      </c>
      <c r="J156" s="119" t="str">
        <f>IFERROR(VLOOKUP(D156,DB!A:G,7,0),"")</f>
        <v/>
      </c>
      <c r="K156" s="125"/>
      <c r="L156" s="121" t="str">
        <f>IFERROR(VLOOKUP(D156,DB!A:I,9,0),"")</f>
        <v/>
      </c>
    </row>
    <row r="157" spans="1:12" ht="15" customHeight="1">
      <c r="A157" s="126"/>
      <c r="B157" s="126" t="str">
        <f>IFERROR(VLOOKUP(D157,DB!A:K,11,0),"")</f>
        <v/>
      </c>
      <c r="C157" s="127"/>
      <c r="D157" s="128"/>
      <c r="E157" s="129"/>
      <c r="F157" s="130"/>
      <c r="G157" s="131">
        <f ca="1">IFERROR(NOW()-F157,"")</f>
        <v>45960.383796064816</v>
      </c>
      <c r="H157" s="130"/>
      <c r="I157" s="126" t="str">
        <f>IFERROR(VLOOKUP(D157,DB!A:F,6,0),"")</f>
        <v/>
      </c>
      <c r="J157" s="126" t="str">
        <f>IFERROR(VLOOKUP(D157,DB!A:G,7,0),"")</f>
        <v/>
      </c>
      <c r="K157" s="132"/>
      <c r="L157" s="128" t="str">
        <f>IFERROR(VLOOKUP(D157,DB!A:I,9,0),"")</f>
        <v/>
      </c>
    </row>
  </sheetData>
  <dataValidations count="2">
    <dataValidation allowBlank="1" showInputMessage="1" showErrorMessage="1" sqref="E1" xr:uid="{A4F81451-56CC-4543-9497-104C4E44EE4B}"/>
    <dataValidation type="list" allowBlank="1" showInputMessage="1" showErrorMessage="1" sqref="E2:E4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6"/>
  <sheetViews>
    <sheetView tabSelected="1"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39123</v>
      </c>
      <c r="B2" s="37" t="str">
        <f>IFERROR(VLOOKUP(D2,DB!A:K,11,0),"")</f>
        <v>R5</v>
      </c>
      <c r="C2" s="37">
        <v>3</v>
      </c>
      <c r="D2" s="118" t="s">
        <v>36011</v>
      </c>
      <c r="E2" s="37" t="s">
        <v>39021</v>
      </c>
      <c r="F2" s="38">
        <v>45891.832060185188</v>
      </c>
      <c r="G2" s="144">
        <f ca="1">IFERROR(NOW()-F2,"")</f>
        <v>68.551735879627813</v>
      </c>
      <c r="H2" s="38">
        <v>45891.790393518517</v>
      </c>
      <c r="I2" s="37" t="str">
        <f>IFERROR(VLOOKUP(D2,DB!A:F,6,0),"")</f>
        <v>Generator-SG</v>
      </c>
      <c r="J2" s="37" t="str">
        <f>IFERROR(VLOOKUP(D2,DB!A:G,7,0),"")</f>
        <v>Vandalized</v>
      </c>
      <c r="K2" s="37" t="s">
        <v>39124</v>
      </c>
      <c r="L2" s="37" t="str">
        <f>IFERROR(VLOOKUP(D2,DB!A:I,9,0),"")</f>
        <v>Latis</v>
      </c>
      <c r="M2" s="117"/>
    </row>
    <row r="3" spans="1:13" ht="30.75">
      <c r="A3" s="37" t="s">
        <v>39125</v>
      </c>
      <c r="B3" s="37" t="str">
        <f>IFERROR(VLOOKUP(D3,DB!A:K,11,0),"")</f>
        <v>R5</v>
      </c>
      <c r="C3" s="37">
        <v>1</v>
      </c>
      <c r="D3" s="37" t="s">
        <v>33268</v>
      </c>
      <c r="E3" s="37" t="s">
        <v>39106</v>
      </c>
      <c r="F3" s="38">
        <v>45926.188877314817</v>
      </c>
      <c r="G3" s="144">
        <f t="shared" ref="G3" ca="1" si="0">IFERROR(NOW()-F3,"")</f>
        <v>34.194918749999488</v>
      </c>
      <c r="H3" s="38">
        <v>45926.158159722225</v>
      </c>
      <c r="I3" s="37" t="str">
        <f>IFERROR(VLOOKUP(D3,DB!A:F,6,0),"")</f>
        <v>SCECO</v>
      </c>
      <c r="J3" s="37" t="str">
        <f>IFERROR(VLOOKUP(D3,DB!A:G,7,0),"")</f>
        <v>Good</v>
      </c>
      <c r="K3" s="37" t="s">
        <v>39126</v>
      </c>
      <c r="L3" s="37" t="str">
        <f>IFERROR(VLOOKUP(D3,DB!A:I,9,0),"")</f>
        <v>Latis</v>
      </c>
      <c r="M3" s="117"/>
    </row>
    <row r="4" spans="1:13" ht="48" customHeight="1">
      <c r="A4" s="152" t="s">
        <v>39127</v>
      </c>
      <c r="B4" s="152" t="str">
        <f>IFERROR(VLOOKUP(D4,DB!A:K,11,0),"")</f>
        <v>R5</v>
      </c>
      <c r="C4" s="152">
        <v>1</v>
      </c>
      <c r="D4" s="152" t="s">
        <v>34758</v>
      </c>
      <c r="E4" s="152" t="s">
        <v>39106</v>
      </c>
      <c r="F4" s="153">
        <v>45948.661111111112</v>
      </c>
      <c r="G4" s="154">
        <f ca="1">IFERROR(NOW()-F4,"")</f>
        <v>11.72268495370372</v>
      </c>
      <c r="H4" s="153">
        <v>45948.661111111112</v>
      </c>
      <c r="I4" s="152" t="str">
        <f>IFERROR(VLOOKUP(D4,DB!A:F,6,0),"")</f>
        <v>SCECO</v>
      </c>
      <c r="J4" s="152" t="str">
        <f>IFERROR(VLOOKUP(D4,DB!A:G,7,0),"")</f>
        <v>Dead</v>
      </c>
      <c r="K4" s="152" t="s">
        <v>39128</v>
      </c>
      <c r="L4" s="152" t="str">
        <f>IFERROR(VLOOKUP(D4,DB!A:I,9,0),"")</f>
        <v>Latis</v>
      </c>
    </row>
    <row r="5" spans="1:13" ht="15">
      <c r="A5" s="152" t="s">
        <v>39129</v>
      </c>
      <c r="B5" s="152" t="str">
        <f>IFERROR(VLOOKUP(D5,DB!A:K,11,0),"")</f>
        <v>R5</v>
      </c>
      <c r="C5" s="152">
        <v>2</v>
      </c>
      <c r="D5" s="152" t="s">
        <v>32817</v>
      </c>
      <c r="E5" s="152" t="s">
        <v>39021</v>
      </c>
      <c r="F5" s="153">
        <v>45960.362430555557</v>
      </c>
      <c r="G5" s="154">
        <f ca="1">IFERROR(NOW()-F5,"")</f>
        <v>2.1365509259339888E-2</v>
      </c>
      <c r="H5" s="153">
        <v>45960.354618055557</v>
      </c>
      <c r="I5" s="152" t="str">
        <f>IFERROR(VLOOKUP(D5,DB!A:F,6,0),"")</f>
        <v>SCECO</v>
      </c>
      <c r="J5" s="152" t="str">
        <f>IFERROR(VLOOKUP(D5,DB!A:G,7,0),"")</f>
        <v>Dead</v>
      </c>
      <c r="K5" s="152" t="s">
        <v>39130</v>
      </c>
      <c r="L5" s="152" t="str">
        <f>IFERROR(VLOOKUP(D5,DB!A:I,9,0),"")</f>
        <v>Latis</v>
      </c>
    </row>
    <row r="6" spans="1:13" ht="15">
      <c r="A6" s="152"/>
      <c r="B6" s="152" t="str">
        <f>IFERROR(VLOOKUP(D6,DB!A:K,11,0),"")</f>
        <v/>
      </c>
      <c r="C6" s="152"/>
      <c r="D6" s="152"/>
      <c r="E6" s="152"/>
      <c r="F6" s="153"/>
      <c r="G6" s="154">
        <f ca="1">IFERROR(NOW()-F6,"")</f>
        <v>45960.383796064816</v>
      </c>
      <c r="H6" s="153"/>
      <c r="I6" s="152" t="str">
        <f>IFERROR(VLOOKUP(D6,DB!A:F,6,0),"")</f>
        <v/>
      </c>
      <c r="J6" s="152" t="str">
        <f>IFERROR(VLOOKUP(D6,DB!A:G,7,0),"")</f>
        <v/>
      </c>
      <c r="K6" s="152"/>
      <c r="L6" s="152" t="str">
        <f>IFERROR(VLOOKUP(D6,DB!A:I,9,0),"")</f>
        <v/>
      </c>
    </row>
    <row r="7" spans="1:13" ht="15">
      <c r="A7" s="152"/>
      <c r="B7" s="152" t="str">
        <f>IFERROR(VLOOKUP(D7,DB!A:K,11,0),"")</f>
        <v/>
      </c>
      <c r="C7" s="152"/>
      <c r="D7"/>
      <c r="E7" s="152"/>
      <c r="F7" s="153"/>
      <c r="G7" s="154">
        <f ca="1">IFERROR(NOW()-F7,"")</f>
        <v>45960.383796064816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45960.383796064816</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45960.383796064816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45960.383796064816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45960.383796064816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45960.383796064816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45960.383796064816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45960.383796064816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45960.383796064816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45960.383796064816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45960.383796064816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45960.383796064816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45960.383796064816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45960.383796064816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45960.383796064816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45960.383796064816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45960.383796064816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45960.383796064816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45960.383796064816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45960.383796064816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45960.383796064816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45960.383796064816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45960.383796064816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45960.383796064816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45960.383796064816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45960.383796064816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45960.383796064816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45960.383796064816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45960.383796064816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45960.383796064816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45960.383796064816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45960.383796064816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45960.383796064816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45960.383796064816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45960.383796064816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45960.383796064816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45960.383796064816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45960.383796064816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45960.383796064816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45960.383796064816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45960.383796064816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45960.383796064816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45960.383796064816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45960.383796064816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45960.383796064816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45960.383796064816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45960.383796064816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45960.383796064816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45960.383796064816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45960.383796064816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45960.383796064816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45960.383796064816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45960.383796064816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45960.383796064816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45960.383796064816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45960.383796064816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45960.383796064816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45960.383796064816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45960.383796064816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45960.383796064816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45960.383796064816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45960.383796064816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45960.383796064816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45960.383796064816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45960.383796064816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45960.383796064816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45960.383796064816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45960.383796064816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45960.383796064816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45960.383796064816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45960.383796064816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45960.383796064816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45960.383796064816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45960.383796064816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45960.383796064816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45960.383796064816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45960.383796064816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45960.383796064816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45960.383796064816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45960.383796064816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45960.383796064816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45960.383796064816</v>
      </c>
      <c r="H88" s="153"/>
      <c r="I88" s="152" t="str">
        <f>IFERROR(VLOOKUP(D88,DB!A:F,6,0),"")</f>
        <v/>
      </c>
      <c r="J88" s="152" t="str">
        <f>IFERROR(VLOOKUP(D88,DB!A:G,7,0),"")</f>
        <v/>
      </c>
      <c r="K88" s="152"/>
      <c r="L88" s="152" t="str">
        <f>IFERROR(VLOOKUP(D88,DB!A:I,9,0),"")</f>
        <v/>
      </c>
    </row>
    <row r="89" spans="1:12" ht="15">
      <c r="A89" s="158"/>
      <c r="B89" s="158" t="str">
        <f>IFERROR(VLOOKUP(D89,DB!A:K,11,0),"")</f>
        <v/>
      </c>
      <c r="C89" s="158"/>
      <c r="D89" s="158"/>
      <c r="E89" s="158"/>
      <c r="F89" s="159"/>
      <c r="G89" s="160">
        <f ca="1">IFERROR(NOW()-F89,"")</f>
        <v>45960.383796064816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45960.383796064816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45960.383796064816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45960.383796064816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45960.383796064816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45960.383796064816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45960.383796064816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45960.383796064816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45960.383796064816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45960.383796064816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45960.383796064816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45960.383796064816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45960.383796064816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45960.383796064816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45960.383796064816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45960.383796064816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45960.383796064816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45960.383796064816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45960.383796064816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45960.383796064816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45960.383796064816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45960.383796064816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45960.383796064816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45960.383796064816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45960.383796064816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45960.383796064816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45960.383796064816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45960.383796064816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45960.383796064816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45960.383796064816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45960.383796064816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45960.383796064816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45960.383796064816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45960.383796064816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45960.383796064816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45960.383796064816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45960.383796064816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45960.383796064816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45960.383796064816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45960.383796064816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45960.383796064816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45960.383796064816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45960.383796064816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45960.383796064816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45960.383796064816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45960.383796064816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45960.383796064816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45960.383796064816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45960.383796064816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45960.383796064816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45960.383796064816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45960.383796064816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45960.383796064816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45960.383796064816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45960.383796064816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45960.383796064816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45960.383796064816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45960.383796064816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45960.383796064816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45960.383796064816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45960.383796064816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45960.383796064816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45960.383796064816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45960.383796064816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45960.383796064816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45960.383796064816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45960.383796064816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45960.383796064816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45960.383796064816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45960.383796064816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45960.383796064816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45960.383796064816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45960.383796064816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45960.383796064816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45960.383796064816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45960.383796064816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45960.383796064816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45960.383796064816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45960.383796064816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45960.383796064816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45960.383796064816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45960.383796064816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45960.383796064816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45960.383796064816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45960.383796064816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45960.383796064816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45960.383796064816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45960.383796064816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45960.383796064816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45960.383796064816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45960.383796064816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45960.383796064816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45960.383796064816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45960.383796064816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45960.383796064816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45960.383796064816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45960.383796064816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45960.383796064816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45960.383796064816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45960.383796064816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45960.383796064816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45960.383796064816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45960.383796064816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45960.383796064816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45960.383796064816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45960.383796064816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45960.383796064816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45960.383796064816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45960.383796064816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45960.383796064816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45960.383796064816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45960.383796064816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45960.383796064816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45960.383796064816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45960.383796064816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45960.383796064816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45960.383796064816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45960.383796064816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45960.383796064816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45960.383796064816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45960.383796064816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45960.383796064816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45960.383796064816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45960.383796064816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45960.383796064816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45960.383796064816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45960.383796064816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45960.383796064816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45960.383796064816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45960.383796064816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45960.383796064816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45960.383796064816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45960.383796064816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45960.383796064816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45960.383796064816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45960.383796064816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45960.383796064816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45960.383796064816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45960.383796064816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45960.383796064816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45960.383796064816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45960.383796064816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45960.383796064816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45960.383796064816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45960.383796064816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45960.383796064816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45960.383796064816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45960.383796064816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45960.383796064816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45960.383796064816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45960.383796064816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45960.383796064816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45960.383796064816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45960.383796064816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45960.383796064816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45960.383796064816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45960.383796064816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45960.383796064816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45960.383796064816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45960.383796064816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45960.383796064816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45960.383796064816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45960.383796064816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45960.383796064816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45960.383796064816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45960.383796064816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45960.383796064816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45960.383796064816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45960.383796064816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45960.383796064816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45960.383796064816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45960.383796064816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45960.383796064816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45960.383796064816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45960.383796064816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45960.383796064816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45960.383796064816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45960.383796064816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45960.383796064816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45960.383796064816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45960.383796064816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45960.383796064816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45960.383796064816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45960.383796064816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45960.383796064816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45960.383796064816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45960.383796064816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45960.383796064816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45960.383796064816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45960.383796064816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45960.383796064816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45960.383796064816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45960.383796064816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45960.383796064816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45960.383796064816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45960.383796064816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45960.383796064816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45960.383796064816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45960.383796064816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45960.383796064816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45960.383796064816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45960.383796064816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45960.383796064816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45960.383796064816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45960.383796064816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45960.383796064816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45960.383796064816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45960.383796064816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45960.383796064816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45960.383796064816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45960.383796064816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45960.383796064816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45960.383796064816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45960.383796064816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45960.383796064816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45960.383796064816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45960.383796064816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45960.383796064816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45960.383796064816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45960.383796064816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45960.383796064816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45960.383796064816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45960.383796064816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45960.383796064816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45960.383796064816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45960.383796064816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45960.383796064816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45960.383796064816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45960.383796064816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45960.383796064816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45960.383796064816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45960.383796064816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45960.383796064816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45960.383796064816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45960.383796064816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45960.383796064816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45960.383796064816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45960.383796064816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45960.383796064816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45960.383796064816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45960.383796064816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45960.383796064816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45960.383796064816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45960.383796064816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45960.383796064816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45960.383796064816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45960.383796064816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45960.383796064816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45960.383796064816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45960.383796064816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45960.383796064816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45960.383796064816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45960.383796064816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45960.383796064816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45960.383796064816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45960.383796064816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45960.383796064816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45960.383796064816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45960.383796064816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45960.383796064816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45960.383796064816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45960.383796064816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45960.383796064816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45960.383796064816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45960.383796064816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45960.383796064816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45960.383796064816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45960.383796064816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45960.383796064816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45960.383796064816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45960.383796064816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45960.383796064816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45960.383796064816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45960.383796064816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45960.383796064816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45960.383796064816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45960.383796064816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45960.383796064816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45960.383796064816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45960.383796064816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45960.383796064816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45960.383796064816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45960.383796064816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45960.383796064816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45960.383796064816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45960.383796064816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45960.383796064816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45960.383796064816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45960.383796064816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45960.383796064816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45960.383796064816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45960.383796064816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45960.383796064816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45960.383796064816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45960.383796064816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45960.383796064816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45960.383796064816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45960.383796064816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45960.383796064816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45960.383796064816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45960.383796064816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45960.383796064816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45960.383796064816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45960.383796064816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45960.383796064816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45960.383796064816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45960.383796064816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45960.383796064816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45960.383796064816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45960.383796064816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45960.383796064816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45960.383796064816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45960.383796064816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45960.383796064816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45960.383796064816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45960.383796064816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45960.383796064816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45960.383796064816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45960.383796064816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45960.383796064816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45960.383796064816</v>
      </c>
      <c r="H409" s="159"/>
      <c r="I409" s="158" t="str">
        <f>IFERROR(VLOOKUP(D409,DB!A:F,6,0),"")</f>
        <v/>
      </c>
      <c r="J409" s="158" t="str">
        <f>IFERROR(VLOOKUP(D409,DB!A:G,7,0),"")</f>
        <v/>
      </c>
      <c r="K409" s="158"/>
      <c r="L409" s="158" t="str">
        <f>IFERROR(VLOOKUP(D409,DB!A:I,9,0),"")</f>
        <v/>
      </c>
    </row>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9" ht="15"/>
    <row r="520" ht="15"/>
    <row r="522" ht="15"/>
    <row r="523" ht="15"/>
    <row r="524" ht="15"/>
    <row r="525" ht="15"/>
    <row r="527" ht="15"/>
    <row r="528" ht="15"/>
    <row r="535" ht="15"/>
    <row r="536" ht="15"/>
    <row r="537" ht="15"/>
    <row r="538" ht="15"/>
    <row r="539" ht="15"/>
    <row r="540" ht="15"/>
    <row r="543" ht="15"/>
    <row r="544" ht="15"/>
    <row r="545" ht="15"/>
    <row r="546" ht="15"/>
    <row r="547" ht="15"/>
    <row r="548" ht="15"/>
    <row r="549" ht="15"/>
    <row r="550" ht="15"/>
    <row r="551" ht="15"/>
    <row r="552" ht="15"/>
    <row r="553" ht="15"/>
    <row r="554"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10" ht="15"/>
    <row r="611" ht="15"/>
    <row r="648" ht="15"/>
    <row r="649" ht="15"/>
    <row r="650" ht="15"/>
    <row r="651" ht="15"/>
    <row r="652" ht="15"/>
    <row r="653" ht="15"/>
    <row r="654" ht="15"/>
    <row r="655" ht="15"/>
    <row r="656" ht="15"/>
    <row r="657"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8" ht="15"/>
    <row r="739" ht="15"/>
    <row r="740" ht="15"/>
    <row r="742" ht="15"/>
    <row r="743"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947" ht="15"/>
    <row r="948" ht="15"/>
    <row r="949" ht="15"/>
    <row r="950" ht="15"/>
    <row r="951" ht="15"/>
    <row r="952" ht="15"/>
    <row r="958" ht="15"/>
    <row r="959" ht="15"/>
    <row r="960" ht="15"/>
    <row r="961" ht="15"/>
    <row r="962" ht="15"/>
    <row r="963" ht="15"/>
    <row r="964"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5" ht="15"/>
    <row r="1016" ht="15"/>
    <row r="1022" ht="15"/>
    <row r="1023" ht="15"/>
    <row r="1025" ht="15"/>
    <row r="1026" ht="15"/>
    <row r="1027" ht="15"/>
    <row r="1028" ht="15"/>
    <row r="1029" ht="15"/>
    <row r="1030" ht="15"/>
    <row r="1031" ht="15"/>
    <row r="1033" ht="15"/>
    <row r="1034" ht="15"/>
    <row r="1035"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4" ht="15"/>
    <row r="1105" ht="15"/>
    <row r="1106" ht="15"/>
    <row r="1107" ht="15"/>
    <row r="1108" ht="15"/>
    <row r="1109" ht="15"/>
    <row r="1110"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0" ht="15"/>
    <row r="1133" ht="15"/>
    <row r="1134" ht="15"/>
    <row r="1135" ht="15"/>
    <row r="1136" ht="15"/>
    <row r="1137" ht="15"/>
    <row r="1138" ht="15"/>
    <row r="1139" ht="15"/>
    <row r="1141" ht="15"/>
    <row r="1142" ht="15"/>
    <row r="1143" ht="15"/>
    <row r="1144" ht="15"/>
    <row r="1145" ht="15"/>
    <row r="1146" ht="15"/>
    <row r="1147" ht="15"/>
    <row r="1148" ht="15"/>
    <row r="1149" ht="15"/>
    <row r="1150" ht="15"/>
    <row r="1151" ht="15"/>
    <row r="1153" ht="15"/>
    <row r="1154" ht="15"/>
    <row r="1155" ht="15"/>
    <row r="1156" ht="15"/>
    <row r="1157" ht="15"/>
    <row r="1158" ht="15"/>
    <row r="1159" ht="15"/>
    <row r="1160" ht="15"/>
    <row r="1161" ht="15"/>
    <row r="1162" ht="15"/>
    <row r="1170" ht="15"/>
    <row r="1171" ht="15"/>
    <row r="1174" ht="15"/>
    <row r="1175" ht="15"/>
    <row r="1176" ht="15"/>
    <row r="1177" ht="15"/>
    <row r="1178" ht="15"/>
    <row r="1179" ht="15"/>
    <row r="1180" ht="15"/>
    <row r="1181" ht="15"/>
    <row r="1184" ht="15"/>
    <row r="1185" ht="15"/>
    <row r="1186" ht="15"/>
    <row r="1187" ht="15"/>
    <row r="1188" ht="15"/>
    <row r="1189" ht="15"/>
    <row r="1190" ht="15"/>
    <row r="1191" ht="15"/>
    <row r="1192" ht="15"/>
    <row r="1193" ht="15"/>
    <row r="1194" ht="15"/>
    <row r="1195" ht="15"/>
    <row r="1197" ht="15"/>
    <row r="1198" ht="15"/>
    <row r="1199" ht="15"/>
    <row r="1202" ht="15"/>
    <row r="1204" ht="15"/>
    <row r="1206" ht="15"/>
    <row r="1209" ht="15"/>
    <row r="1210" ht="15"/>
    <row r="1211" ht="15"/>
    <row r="1213" ht="15"/>
    <row r="1215" ht="15"/>
    <row r="1216" ht="15"/>
    <row r="1217" ht="15"/>
    <row r="1218" ht="15"/>
    <row r="1219" ht="15"/>
    <row r="1221" ht="15"/>
    <row r="1222" ht="15"/>
    <row r="1223" ht="15"/>
    <row r="1224" ht="15"/>
    <row r="1226" ht="15"/>
    <row r="1228" ht="15"/>
    <row r="1229" ht="15"/>
    <row r="1231" ht="15"/>
    <row r="1232" ht="15"/>
    <row r="1233" ht="15"/>
    <row r="1234" ht="15"/>
    <row r="1236" ht="15"/>
    <row r="1238" ht="15"/>
    <row r="1239" ht="15"/>
    <row r="1240" ht="15"/>
    <row r="1241" ht="15"/>
    <row r="1243" ht="15"/>
    <row r="1244" ht="15"/>
    <row r="1245" ht="15"/>
    <row r="1246" ht="15"/>
    <row r="1247" ht="15"/>
    <row r="1248" ht="15"/>
    <row r="1249" ht="15"/>
    <row r="1252" ht="15"/>
    <row r="1254" ht="15"/>
    <row r="1255" ht="15"/>
    <row r="1256" ht="15"/>
    <row r="1257" ht="15"/>
    <row r="1258" ht="15"/>
    <row r="1259" ht="15"/>
    <row r="1260" ht="15"/>
    <row r="1261" ht="15"/>
    <row r="1264" ht="15"/>
    <row r="1265" ht="15"/>
    <row r="1267" ht="15"/>
    <row r="1269" ht="15"/>
    <row r="1270" ht="15"/>
    <row r="1271" ht="15"/>
    <row r="1272" ht="15"/>
    <row r="1273" ht="15"/>
    <row r="1277" ht="15"/>
    <row r="1278" ht="15"/>
    <row r="1280" ht="15"/>
    <row r="1281" ht="15"/>
    <row r="1284" ht="15"/>
    <row r="1285" ht="15"/>
    <row r="1289" ht="15"/>
    <row r="1296" ht="15"/>
  </sheetData>
  <dataValidations count="2">
    <dataValidation allowBlank="1" showInputMessage="1" showErrorMessage="1" sqref="E1" xr:uid="{920C6338-E771-4DAE-8C89-92A9093EA4DE}"/>
    <dataValidation type="list" allowBlank="1" showInputMessage="1" showErrorMessage="1" sqref="E2:E40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39131</v>
      </c>
      <c r="B2" s="103" t="str">
        <f>IFERROR(VLOOKUP(D2,DB!A:K,11,0),"")</f>
        <v>R6</v>
      </c>
      <c r="C2" s="105">
        <v>1</v>
      </c>
      <c r="D2" s="103" t="s">
        <v>33751</v>
      </c>
      <c r="E2" s="106" t="s">
        <v>39021</v>
      </c>
      <c r="F2" s="107"/>
      <c r="G2" s="77">
        <f ca="1">IFERROR(NOW()-F2,"-")</f>
        <v>45960.383796064816</v>
      </c>
      <c r="H2" s="107">
        <v>45960.348229166666</v>
      </c>
      <c r="I2" s="103" t="str">
        <f>IFERROR(VLOOKUP(D2,DB!A:F,6,0),"")</f>
        <v>SCECO</v>
      </c>
      <c r="J2" s="102" t="str">
        <f>IFERROR(VLOOKUP(D2,DB!A:G,7,0),"")</f>
        <v>Vandalized</v>
      </c>
      <c r="K2" s="108" t="s">
        <v>39132</v>
      </c>
      <c r="L2" s="109" t="str">
        <f>IFERROR(VLOOKUP(D2,DB!A:I,9,0),"")</f>
        <v>Latis</v>
      </c>
    </row>
    <row r="3" spans="1:16383" ht="31.5" customHeight="1">
      <c r="A3" s="104" t="s">
        <v>39133</v>
      </c>
      <c r="B3" s="103" t="str">
        <f>IFERROR(VLOOKUP(D3,DB!A:K,11,0),"")</f>
        <v>R6</v>
      </c>
      <c r="C3" s="105">
        <v>2</v>
      </c>
      <c r="D3" s="103" t="s">
        <v>30964</v>
      </c>
      <c r="E3" s="106" t="s">
        <v>39021</v>
      </c>
      <c r="F3" s="107">
        <v>45960.357314814813</v>
      </c>
      <c r="G3" s="77">
        <f ca="1">IFERROR(NOW()-F3,"-")</f>
        <v>2.6481250002689194E-2</v>
      </c>
      <c r="H3" s="107">
        <v>45960.357314814813</v>
      </c>
      <c r="I3" s="103" t="str">
        <f>IFERROR(VLOOKUP(D3,DB!A:F,6,0),"")</f>
        <v>SCECO</v>
      </c>
      <c r="J3" s="102" t="str">
        <f>IFERROR(VLOOKUP(D3,DB!A:G,7,0),"")</f>
        <v>Dead</v>
      </c>
      <c r="K3" s="108" t="s">
        <v>39134</v>
      </c>
      <c r="L3" s="109" t="str">
        <f>IFERROR(VLOOKUP(D3,DB!A:I,9,0),"")</f>
        <v>Latis</v>
      </c>
    </row>
    <row r="4" spans="1:16383" ht="31.5" customHeight="1">
      <c r="A4" s="104"/>
      <c r="B4" s="103" t="str">
        <f>IFERROR(VLOOKUP(D4,DB!A:K,11,0),"")</f>
        <v/>
      </c>
      <c r="C4" s="105"/>
      <c r="D4" s="103"/>
      <c r="E4" s="106"/>
      <c r="F4" s="107"/>
      <c r="G4" s="77">
        <f ca="1">IFERROR(NOW()-F4,"-")</f>
        <v>45960.383796064816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45960.383796064816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45960.383796064816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45960.383796064816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45960.383796064816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45960.383796064816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45960.383796064816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45960.383796064816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45960.383796064816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45960.383796064816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45960.383796064816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45960.383796064816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45960.383796064816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45960.383796064816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45960.383796064816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45960.383796064816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45960.383796064816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45960.383796064816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45960.383796064816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45960.383796064816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45960.383796064816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45960.383796064816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45960.383796064816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45960.383796064816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45960.383796064816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45960.383796064816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45960.383796064816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45960.383796064816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45960.383796064816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45960.383796064816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45960.383796064816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45960.383796064816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45960.383796064816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45960.383796064816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45960.383796064816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45960.383796064816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45960.383796064816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45960.383796064816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45960.383796064816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45960.383796064816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45960.383796064816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45960.383796064816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45960.383796064816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45960.383796064816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45960.383796064816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45960.383796064816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45960.383796064816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45960.383796064816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45960.383796064816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45960.383796064816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45960.383796064816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45960.383796064816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45960.383796064816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45960.383796064816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45960.383796064816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45960.383796064816</v>
      </c>
      <c r="H59" s="107"/>
      <c r="I59" s="103" t="str">
        <f>IFERROR(VLOOKUP(D59,DB!A:F,6,0),"")</f>
        <v/>
      </c>
      <c r="J59" s="102" t="str">
        <f>IFERROR(VLOOKUP(D59,DB!A:G,7,0),"")</f>
        <v/>
      </c>
      <c r="K59" s="108"/>
      <c r="L59" s="109" t="str">
        <f>IFERROR(VLOOKUP(D59,DB!A:I,9,0),"")</f>
        <v/>
      </c>
    </row>
  </sheetData>
  <dataValidations count="2">
    <dataValidation allowBlank="1" showInputMessage="1" showErrorMessage="1" sqref="E1" xr:uid="{380493DB-286A-4683-AF55-C78F04945A49}"/>
    <dataValidation type="list" allowBlank="1" showInputMessage="1" showErrorMessage="1" sqref="E2:E5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2025-10-30T06:14:41Z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