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8541" documentId="13_ncr:1_{F6CB121F-512D-4AA6-A0C1-0FB36C537598}" xr6:coauthVersionLast="47" xr6:coauthVersionMax="47" xr10:uidLastSave="{1CE1C768-297A-4E91-8DE2-54841D56209D}"/>
  <bookViews>
    <workbookView xWindow="-109" yWindow="-109" windowWidth="26301" windowHeight="14169"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J2" i="6"/>
  <c r="I2" i="6"/>
  <c r="G2" i="6"/>
  <c r="B2" i="6"/>
  <c r="B3" i="6"/>
  <c r="B5" i="6"/>
  <c r="B6" i="6"/>
  <c r="B7" i="6"/>
  <c r="B8" i="6"/>
  <c r="B9" i="6"/>
  <c r="B10" i="6"/>
  <c r="B11" i="6"/>
  <c r="B12" i="6"/>
  <c r="B13" i="6"/>
  <c r="B14" i="6"/>
  <c r="B15" i="6"/>
  <c r="B16" i="6"/>
  <c r="B17" i="6"/>
  <c r="B18" i="6"/>
  <c r="B19" i="6"/>
  <c r="B20" i="6"/>
  <c r="B21" i="6"/>
  <c r="B22" i="6"/>
  <c r="B23" i="6"/>
  <c r="G3" i="6"/>
  <c r="G4" i="6"/>
  <c r="G5" i="6"/>
  <c r="G6" i="6"/>
  <c r="G7" i="6"/>
  <c r="G8" i="6"/>
  <c r="G9" i="6"/>
  <c r="G10" i="6"/>
  <c r="G11" i="6"/>
  <c r="G12" i="6"/>
  <c r="G13" i="6"/>
  <c r="G14" i="6"/>
  <c r="G15" i="6"/>
  <c r="G16" i="6"/>
  <c r="G17" i="6"/>
  <c r="G18" i="6"/>
  <c r="G19" i="6"/>
  <c r="G20" i="6"/>
  <c r="G21" i="6"/>
  <c r="G22" i="6"/>
  <c r="G23" i="6"/>
  <c r="I3" i="6"/>
  <c r="I4" i="6"/>
  <c r="I5" i="6"/>
  <c r="I6" i="6"/>
  <c r="I7" i="6"/>
  <c r="I8" i="6"/>
  <c r="I9" i="6"/>
  <c r="I10" i="6"/>
  <c r="I11" i="6"/>
  <c r="I12" i="6"/>
  <c r="I13" i="6"/>
  <c r="I14" i="6"/>
  <c r="I15" i="6"/>
  <c r="I16" i="6"/>
  <c r="I17" i="6"/>
  <c r="I18" i="6"/>
  <c r="I19" i="6"/>
  <c r="I20" i="6"/>
  <c r="I21" i="6"/>
  <c r="I22" i="6"/>
  <c r="I23" i="6"/>
  <c r="J3" i="6"/>
  <c r="J4" i="6"/>
  <c r="J5" i="6"/>
  <c r="J6" i="6"/>
  <c r="J7" i="6"/>
  <c r="J8" i="6"/>
  <c r="J9" i="6"/>
  <c r="J10" i="6"/>
  <c r="J11" i="6"/>
  <c r="J12" i="6"/>
  <c r="J13" i="6"/>
  <c r="J14" i="6"/>
  <c r="J15" i="6"/>
  <c r="J16" i="6"/>
  <c r="J17" i="6"/>
  <c r="J18" i="6"/>
  <c r="J19" i="6"/>
  <c r="J20" i="6"/>
  <c r="J21" i="6"/>
  <c r="J22" i="6"/>
  <c r="J23" i="6"/>
  <c r="L3" i="6"/>
  <c r="L4" i="6"/>
  <c r="L5" i="6"/>
  <c r="L6" i="6"/>
  <c r="L7" i="6"/>
  <c r="L8" i="6"/>
  <c r="L9" i="6"/>
  <c r="L10" i="6"/>
  <c r="L11" i="6"/>
  <c r="L12" i="6"/>
  <c r="L13" i="6"/>
  <c r="L14" i="6"/>
  <c r="L15" i="6"/>
  <c r="L16" i="6"/>
  <c r="L17" i="6"/>
  <c r="L18" i="6"/>
  <c r="L19" i="6"/>
  <c r="L20" i="6"/>
  <c r="L21" i="6"/>
  <c r="L22" i="6"/>
  <c r="L2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B3" i="4"/>
  <c r="B4" i="4"/>
  <c r="B5"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alcChain>
</file>

<file path=xl/sharedStrings.xml><?xml version="1.0" encoding="utf-8"?>
<sst xmlns="http://schemas.openxmlformats.org/spreadsheetml/2006/main" count="180302" uniqueCount="39128">
  <si>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</si>
  <si>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</si>
  <si>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</si>
  <si>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</si>
  <si>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</si>
  <si>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</si>
  <si>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</si>
  <si>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</si>
  <si>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</si>
  <si>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</si>
  <si>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</si>
  <si>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</si>
  <si>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</si>
  <si>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</si>
  <si>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</si>
  <si>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</si>
  <si>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</si>
  <si>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</si>
  <si>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</si>
  <si>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</si>
  <si>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</si>
  <si>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</si>
  <si>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</si>
  <si>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</si>
  <si>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</si>
  <si>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</si>
  <si>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</si>
  <si>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</si>
  <si>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</si>
  <si>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</si>
  <si>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</si>
  <si>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</si>
  <si>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</si>
  <si>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</si>
  <si>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</si>
  <si>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</si>
  <si>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</si>
  <si>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</si>
  <si>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</si>
  <si>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</si>
  <si>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</si>
  <si>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</si>
  <si>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</si>
  <si>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</si>
  <si>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</si>
  <si>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</si>
  <si>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</si>
  <si>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</si>
  <si>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</si>
  <si>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</si>
  <si>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</si>
  <si>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</si>
  <si>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</si>
  <si>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</si>
  <si>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</si>
  <si>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</si>
  <si>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</si>
  <si>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</si>
  <si>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</si>
  <si>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</si>
  <si>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</si>
  <si>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</si>
  <si>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</si>
  <si>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</si>
  <si>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</si>
  <si>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</si>
  <si>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</si>
  <si>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</si>
  <si>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</si>
  <si>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</si>
  <si>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</si>
  <si>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</si>
  <si>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</si>
  <si>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</si>
  <si>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</si>
  <si>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</si>
  <si>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</si>
  <si>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</si>
  <si>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</si>
  <si>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</si>
  <si>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</si>
  <si>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</si>
  <si>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</si>
  <si>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</si>
  <si>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</si>
  <si>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</si>
  <si>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</si>
  <si>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</si>
  <si>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</si>
  <si>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</si>
  <si>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</si>
  <si>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</si>
  <si>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</si>
  <si>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</si>
  <si>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</si>
  <si>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</si>
  <si>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</si>
  <si>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</si>
  <si>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</si>
  <si>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</si>
  <si>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</si>
  <si>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</si>
  <si>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</si>
  <si>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</si>
  <si>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</si>
  <si>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</si>
  <si>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</si>
  <si>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</si>
  <si>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</si>
  <si>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</si>
  <si>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</si>
  <si>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</si>
  <si>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</si>
  <si>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</si>
  <si>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</si>
  <si>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</si>
  <si>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</si>
  <si>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</si>
  <si>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</si>
  <si>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</si>
  <si>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</si>
  <si>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</si>
  <si>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</si>
  <si>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</si>
  <si>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</si>
  <si>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</si>
  <si>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</si>
  <si>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</si>
  <si>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</si>
  <si>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</si>
  <si>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</si>
  <si>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</si>
  <si>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</si>
  <si>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</si>
  <si>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</si>
  <si>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</si>
  <si>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</si>
  <si>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</si>
  <si>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</si>
  <si>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</si>
  <si>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</si>
  <si>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</si>
  <si>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</si>
  <si>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</si>
  <si>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</si>
  <si>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</si>
  <si>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</si>
  <si>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</si>
  <si>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</si>
  <si>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</si>
  <si>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</si>
  <si>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</si>
  <si>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</si>
  <si>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</si>
  <si>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</si>
  <si>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</si>
  <si>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</si>
  <si>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</si>
  <si>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</si>
  <si>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</si>
  <si>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</si>
  <si>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</si>
  <si>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</si>
  <si>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</si>
  <si>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</si>
  <si>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</si>
  <si>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</si>
  <si>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</si>
  <si>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</si>
  <si>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</si>
  <si>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</si>
  <si>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</si>
  <si>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</si>
  <si>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</si>
  <si>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</si>
  <si>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</si>
  <si>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</si>
  <si>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</si>
  <si>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</si>
  <si>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</si>
  <si>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</si>
  <si>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</si>
  <si>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</si>
  <si>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</si>
  <si>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</si>
  <si>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</si>
  <si>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</si>
  <si>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</si>
  <si>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</si>
  <si>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</si>
  <si>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</si>
  <si>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</si>
  <si>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</si>
  <si>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</si>
  <si>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</si>
  <si>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</si>
  <si>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</si>
  <si>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</si>
  <si>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</si>
  <si>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</si>
  <si>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</si>
  <si>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</si>
  <si>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</si>
  <si>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</si>
  <si>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</si>
  <si>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</si>
  <si>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</si>
  <si>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</si>
  <si>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</si>
  <si>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</si>
  <si>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</si>
  <si>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</si>
  <si>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</si>
  <si>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</si>
  <si>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</si>
  <si>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</si>
  <si>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</si>
  <si>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</si>
  <si>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</si>
  <si>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</si>
  <si>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</si>
  <si>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</si>
  <si>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</si>
  <si>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</si>
  <si>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</si>
  <si>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</si>
  <si>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</si>
  <si>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</si>
  <si>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</si>
  <si>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</si>
  <si>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</si>
  <si>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</si>
  <si>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</si>
  <si>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</si>
  <si>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</si>
  <si>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</si>
  <si>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</si>
  <si>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</si>
  <si>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</si>
  <si>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</si>
  <si>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</si>
  <si>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</si>
  <si>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</si>
  <si>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</si>
  <si>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</si>
  <si>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</si>
  <si>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</si>
  <si>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</si>
  <si>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</si>
  <si>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</si>
  <si>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</si>
  <si>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</si>
  <si>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</si>
  <si>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</si>
  <si>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</si>
  <si>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</si>
  <si>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</si>
  <si>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</si>
  <si>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</si>
  <si>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</si>
  <si>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</si>
  <si>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</si>
  <si>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</si>
  <si>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</si>
  <si>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</si>
  <si>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</si>
  <si>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</si>
  <si>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</si>
  <si>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</si>
  <si>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</si>
  <si>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</si>
  <si>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</si>
  <si>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</si>
  <si>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</si>
  <si>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</si>
  <si>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</si>
  <si>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</si>
  <si>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</si>
  <si>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</si>
  <si>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</si>
  <si>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</si>
  <si>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</si>
  <si>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</si>
  <si>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</si>
  <si>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</si>
  <si>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</si>
  <si>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</si>
  <si>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</si>
  <si>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</si>
  <si>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</si>
  <si>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</si>
  <si>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</si>
  <si>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</si>
  <si>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</si>
  <si>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</si>
  <si>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</si>
  <si>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</si>
  <si>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</si>
  <si>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</si>
  <si>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</si>
  <si>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</si>
  <si>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</si>
  <si>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</si>
  <si>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</si>
  <si>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</si>
  <si>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</si>
  <si>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</si>
  <si>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</si>
  <si>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</si>
  <si>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</si>
  <si>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</si>
  <si>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</si>
  <si>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</si>
  <si>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</si>
  <si>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</si>
  <si>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</si>
  <si>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</si>
  <si>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</si>
  <si>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</si>
  <si>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</si>
  <si>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</si>
  <si>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</si>
  <si>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</si>
  <si>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</si>
  <si>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</si>
  <si>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</si>
  <si>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</si>
  <si>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</si>
  <si>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</si>
  <si>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</si>
  <si>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</si>
  <si>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</si>
  <si>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</si>
  <si>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</si>
  <si>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</si>
  <si>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</si>
  <si>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</si>
  <si>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</si>
  <si>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</si>
  <si>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</si>
  <si>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</si>
  <si>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</si>
  <si>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</si>
  <si>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</si>
  <si>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</si>
  <si>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</si>
  <si>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</si>
  <si>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</si>
  <si>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</si>
  <si>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</si>
  <si>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</si>
  <si>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</si>
  <si>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</si>
  <si>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</si>
  <si>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</si>
  <si>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</si>
  <si>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</si>
  <si>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</si>
  <si>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</si>
  <si>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</si>
  <si>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</si>
  <si>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</si>
  <si>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</si>
  <si>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</si>
  <si>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</si>
  <si>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</si>
  <si>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</si>
  <si>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</si>
  <si>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</si>
  <si>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</si>
  <si>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</si>
  <si>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</si>
  <si>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</si>
  <si>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</si>
  <si>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</si>
  <si>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</si>
  <si>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</si>
  <si>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</si>
  <si>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</si>
  <si>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</si>
  <si>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</si>
  <si>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</si>
  <si>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</si>
  <si>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</si>
  <si>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</si>
  <si>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</si>
  <si>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</si>
  <si>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</si>
  <si>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</si>
  <si>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</si>
  <si>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</si>
  <si>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</si>
  <si>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</si>
  <si>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</si>
  <si>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</si>
  <si>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</si>
  <si>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</si>
  <si>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</si>
  <si>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</si>
  <si>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</si>
  <si>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</si>
  <si>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</si>
  <si>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</si>
  <si>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</si>
  <si>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</si>
  <si>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</si>
  <si>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</si>
  <si>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</si>
  <si>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</si>
  <si>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</si>
  <si>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</si>
  <si>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</si>
  <si>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</si>
  <si>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</si>
  <si>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</si>
  <si>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</si>
  <si>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</si>
  <si>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</si>
  <si>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</si>
  <si>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</si>
  <si>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</si>
  <si>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</si>
  <si>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</si>
  <si>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</si>
  <si>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</si>
  <si>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</si>
  <si>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</si>
  <si>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</si>
  <si>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</si>
  <si>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</si>
  <si>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</si>
  <si>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</si>
  <si>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</si>
  <si>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</si>
  <si>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</si>
  <si>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</si>
  <si>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</si>
  <si>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</si>
  <si>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</si>
  <si>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</si>
  <si>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</si>
  <si>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</si>
  <si>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</si>
  <si>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</si>
  <si>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</si>
  <si>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</si>
  <si>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</si>
  <si>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</si>
  <si>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</si>
  <si>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</si>
  <si>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</si>
  <si>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</si>
  <si>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</si>
  <si>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</si>
  <si>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</si>
  <si>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</si>
  <si>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</si>
  <si>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</si>
  <si>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</si>
  <si>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</si>
  <si>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</si>
  <si>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</si>
  <si>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</si>
  <si>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</si>
  <si>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</si>
  <si>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</si>
  <si>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</si>
  <si>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</si>
  <si>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</si>
  <si>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</si>
  <si>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</si>
  <si>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</si>
  <si>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</si>
  <si>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</si>
  <si>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</si>
  <si>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</si>
  <si>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</si>
  <si>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</si>
  <si>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</si>
  <si>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</si>
  <si>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</si>
  <si>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</si>
  <si>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</si>
  <si>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</si>
  <si>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</si>
  <si>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</si>
  <si>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</si>
  <si>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</si>
  <si>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</si>
  <si>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</si>
  <si>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</si>
  <si>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</si>
  <si>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</si>
  <si>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</si>
  <si>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</si>
  <si>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</si>
  <si>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</si>
  <si>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</si>
  <si>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</si>
  <si>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</si>
  <si>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</si>
  <si>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</si>
  <si>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</si>
  <si>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</si>
  <si>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</si>
  <si>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</si>
  <si>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</si>
  <si>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</si>
  <si>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</si>
  <si>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</si>
  <si>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</si>
  <si>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</si>
  <si>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</si>
  <si>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</si>
  <si>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</si>
  <si>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</si>
  <si>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</si>
  <si>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</si>
  <si>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</si>
  <si>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</si>
  <si>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</si>
  <si>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</si>
  <si>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</si>
  <si>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</si>
  <si>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</si>
  <si>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</si>
  <si>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</si>
  <si>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</si>
  <si>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</si>
  <si>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</si>
  <si>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</si>
  <si>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</si>
  <si>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</si>
  <si>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</si>
  <si>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</si>
  <si>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</si>
  <si>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</si>
  <si>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</si>
  <si>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</si>
  <si>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</si>
  <si>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</si>
  <si>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</si>
  <si>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</si>
  <si>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</si>
  <si>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</si>
  <si>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</si>
  <si>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</si>
  <si>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</si>
  <si>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</si>
  <si>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</si>
  <si>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</si>
  <si>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</si>
  <si>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</si>
  <si>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</si>
  <si>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</si>
  <si>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</si>
  <si>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</si>
  <si>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</si>
  <si>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</si>
  <si>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</si>
  <si>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</si>
  <si>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</si>
  <si>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</si>
  <si>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</si>
  <si>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</si>
  <si>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</si>
  <si>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</si>
  <si>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</si>
  <si>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</si>
  <si>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</si>
  <si>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</si>
  <si>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</si>
  <si>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</si>
  <si>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</si>
  <si>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</si>
  <si>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</si>
  <si>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</si>
  <si>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</si>
  <si>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</si>
  <si>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</si>
  <si>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</si>
  <si>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</si>
  <si>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</si>
  <si>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</si>
  <si>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</si>
  <si>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</si>
  <si>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</si>
  <si>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</si>
  <si>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</si>
  <si>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</si>
  <si>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</si>
  <si>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</si>
  <si>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</si>
  <si>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</si>
  <si>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</si>
  <si>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</si>
  <si>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</si>
  <si>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</si>
  <si>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</si>
  <si>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</si>
  <si>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</si>
  <si>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</si>
  <si>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</si>
  <si>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</si>
  <si>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</si>
  <si>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</si>
  <si>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</si>
  <si>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</si>
  <si>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</si>
  <si>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</si>
  <si>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</si>
  <si>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</si>
  <si>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</si>
  <si>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</si>
  <si>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</si>
  <si>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</si>
  <si>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</si>
  <si>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</si>
  <si>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</si>
  <si>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</si>
  <si>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</si>
  <si>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</si>
  <si>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</si>
  <si>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</si>
  <si>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</si>
  <si>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</si>
  <si>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</si>
  <si>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</si>
  <si>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</si>
  <si>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</si>
  <si>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</si>
  <si>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</si>
  <si>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</si>
  <si>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</si>
  <si>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</si>
  <si>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</si>
  <si>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</si>
  <si>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</si>
  <si>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</si>
  <si>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</si>
  <si>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</si>
  <si>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</si>
  <si>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</si>
  <si>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</si>
  <si>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</si>
  <si>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</si>
  <si>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</si>
  <si>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</si>
  <si>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</si>
  <si>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</si>
  <si>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</si>
  <si>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</si>
  <si>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</si>
  <si>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</si>
  <si>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</si>
  <si>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</si>
  <si>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</si>
  <si>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</si>
  <si>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</si>
  <si>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</si>
  <si>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</si>
  <si>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</si>
  <si>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</si>
  <si>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</si>
  <si>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</si>
  <si>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</si>
  <si>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</si>
  <si>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</si>
  <si>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</si>
  <si>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</si>
  <si>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</si>
  <si>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</si>
  <si>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</si>
  <si>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</si>
  <si>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</si>
  <si>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</si>
  <si>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</si>
  <si>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</si>
  <si>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</si>
  <si>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</si>
  <si>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</si>
  <si>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</si>
  <si>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</si>
  <si>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</si>
  <si>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</si>
  <si>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</si>
  <si>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</si>
  <si>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</si>
  <si>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</si>
  <si>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</si>
  <si>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</si>
  <si>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</si>
  <si>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</si>
  <si>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</si>
  <si>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</si>
  <si>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</si>
  <si>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</si>
  <si>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</si>
  <si>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</si>
  <si>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</si>
  <si>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</si>
  <si>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</si>
  <si>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</si>
  <si>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</si>
  <si>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</si>
  <si>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</si>
  <si>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</si>
  <si>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</si>
  <si>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</si>
  <si>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</si>
  <si>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</si>
  <si>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</si>
  <si>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</si>
  <si>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</si>
  <si>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</si>
  <si>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</si>
  <si>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</si>
  <si>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</si>
  <si>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</si>
  <si>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</si>
  <si>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</si>
  <si>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</si>
  <si>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</si>
  <si>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</si>
  <si>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</si>
  <si>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</si>
  <si>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</si>
  <si>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</si>
  <si>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</si>
  <si>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</si>
  <si>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</si>
  <si>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</si>
  <si>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</si>
  <si>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</si>
  <si>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</si>
  <si>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</si>
  <si>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</si>
  <si>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</si>
  <si>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</si>
  <si>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</si>
  <si>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</si>
  <si>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</si>
  <si>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</si>
  <si>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</si>
  <si>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</si>
  <si>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</si>
  <si>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</si>
  <si>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</si>
  <si>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</si>
  <si>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</si>
  <si>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</si>
  <si>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</si>
  <si>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</si>
  <si>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</si>
  <si>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</si>
  <si>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</si>
  <si>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</si>
  <si>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</si>
  <si>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</si>
  <si>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</si>
  <si>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</si>
  <si>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</si>
  <si>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</si>
  <si>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</si>
  <si>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</si>
  <si>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</si>
  <si>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</si>
  <si>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</si>
  <si>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</si>
  <si>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</si>
  <si>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</si>
  <si>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</si>
  <si>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</si>
  <si>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</si>
  <si>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</si>
  <si>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</si>
  <si>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</si>
  <si>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</si>
  <si>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</si>
  <si>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</si>
  <si>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</si>
  <si>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</si>
  <si>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</si>
  <si>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</si>
  <si>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</si>
  <si>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</si>
  <si>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</si>
  <si>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</si>
  <si>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</si>
  <si>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</si>
  <si>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</si>
  <si>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</si>
  <si>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</si>
  <si>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</si>
  <si>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</si>
  <si>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</si>
  <si>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</si>
  <si>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</si>
  <si>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</si>
  <si>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</si>
  <si>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</si>
  <si>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</si>
  <si>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</si>
  <si>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</si>
  <si>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</si>
  <si>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</si>
  <si>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</si>
  <si>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</si>
  <si>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</si>
  <si>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</si>
  <si>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</si>
  <si>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</si>
  <si>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</si>
  <si>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</si>
  <si>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</si>
  <si>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</si>
  <si>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</si>
  <si>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</si>
  <si>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</si>
  <si>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</si>
  <si>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</si>
  <si>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</si>
  <si>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</si>
  <si>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</si>
  <si>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</si>
  <si>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</si>
  <si>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</si>
  <si>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</si>
  <si>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</si>
  <si>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</si>
  <si>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</si>
  <si>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</si>
  <si>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</si>
  <si>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</si>
  <si>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</si>
  <si>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</si>
  <si>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</si>
  <si>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</si>
  <si>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</si>
  <si>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</si>
  <si>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</si>
  <si>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</si>
  <si>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</si>
  <si>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</si>
  <si>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</si>
  <si>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</si>
  <si>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</si>
  <si>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</si>
  <si>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</si>
  <si>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</si>
  <si>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</si>
  <si>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</si>
  <si>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</si>
  <si>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</si>
  <si>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</si>
  <si>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</si>
  <si>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</si>
  <si>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</si>
  <si>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</si>
  <si>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</si>
  <si>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</si>
  <si>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</si>
  <si>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</si>
  <si>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</si>
  <si>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</si>
  <si>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</si>
  <si>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</si>
  <si>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</si>
  <si>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</si>
  <si>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</si>
  <si>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</si>
  <si>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</si>
  <si>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</si>
  <si>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</si>
  <si>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</si>
  <si>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</si>
  <si>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</si>
  <si>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</si>
  <si>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</si>
  <si>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</si>
  <si>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</si>
  <si>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</si>
  <si>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</si>
  <si>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</si>
  <si>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</si>
  <si>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</si>
  <si>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</si>
  <si>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</si>
  <si>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</si>
  <si>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</si>
  <si>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</si>
  <si>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</si>
  <si>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</si>
  <si>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</si>
  <si>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</si>
  <si>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</si>
  <si>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</si>
  <si>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</si>
  <si>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</si>
  <si>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</si>
  <si>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</si>
  <si>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</si>
  <si>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</si>
  <si>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</si>
  <si>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</si>
  <si>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</si>
  <si>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</si>
  <si>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</si>
  <si>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</si>
  <si>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</si>
  <si>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</si>
  <si>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</si>
  <si>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</si>
  <si>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</si>
  <si>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</si>
  <si>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</si>
  <si>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</si>
  <si>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</si>
  <si>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</si>
  <si>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</si>
  <si>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</si>
  <si>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</si>
  <si>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</si>
  <si>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</si>
  <si>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</si>
  <si>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</si>
  <si>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</si>
  <si>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</si>
  <si>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</si>
  <si>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</si>
  <si>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</si>
  <si>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</si>
  <si>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</si>
  <si>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</si>
  <si>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</si>
  <si>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</si>
  <si>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</si>
  <si>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</si>
  <si>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</si>
  <si>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</si>
  <si>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</si>
  <si>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</si>
  <si>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</si>
  <si>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</si>
  <si>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</si>
  <si>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</si>
  <si>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</si>
  <si>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</si>
  <si>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</si>
  <si>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</si>
  <si>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</si>
  <si>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</si>
  <si>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</si>
  <si>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</si>
  <si>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</si>
  <si>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</si>
  <si>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</si>
  <si>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</si>
  <si>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</si>
  <si>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</si>
  <si>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</si>
  <si>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</si>
  <si>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</si>
  <si>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</si>
  <si>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</si>
  <si>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</si>
  <si>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</si>
  <si>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</si>
  <si>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</si>
  <si>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</si>
  <si>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</si>
  <si>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</si>
  <si>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</si>
  <si>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</si>
  <si>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</si>
  <si>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</si>
  <si>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</si>
  <si>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</si>
  <si>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</si>
  <si>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</si>
  <si>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</si>
  <si>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</si>
  <si>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</si>
  <si>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</si>
  <si>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</si>
  <si>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</si>
  <si>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</si>
  <si>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</si>
  <si>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</si>
  <si>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</si>
  <si>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</si>
  <si>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</si>
  <si>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</si>
  <si>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</si>
  <si>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</si>
  <si>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</si>
  <si>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</si>
  <si>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</si>
  <si>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</si>
  <si>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</si>
  <si>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</si>
  <si>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</si>
  <si>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</si>
  <si>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</si>
  <si>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</si>
  <si>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</si>
  <si>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</si>
  <si>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</si>
  <si>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</si>
  <si>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</si>
  <si>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</si>
  <si>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</si>
  <si>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</si>
  <si>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</si>
  <si>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</si>
  <si>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</si>
  <si>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</si>
  <si>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</si>
  <si>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</si>
  <si>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</si>
  <si>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</si>
  <si>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</si>
  <si>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</si>
  <si>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</si>
  <si>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</si>
  <si>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</si>
  <si>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</si>
  <si>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</si>
  <si>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</si>
  <si>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</si>
  <si>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</si>
  <si>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</si>
  <si>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</si>
  <si>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</si>
  <si>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</si>
  <si>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</si>
  <si>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</si>
  <si>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</si>
  <si>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</si>
  <si>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</si>
  <si>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</si>
  <si>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</si>
  <si>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</si>
  <si>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</si>
  <si>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</si>
  <si>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</si>
  <si>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</si>
  <si>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</si>
  <si>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</si>
  <si>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</si>
  <si>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</si>
  <si>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</si>
  <si>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</si>
  <si>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</si>
  <si>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</si>
  <si>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</si>
  <si>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</si>
  <si>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</si>
  <si>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</si>
  <si>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</si>
  <si>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</si>
  <si>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</si>
  <si>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</si>
  <si>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</si>
  <si>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</si>
  <si>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</si>
  <si>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</si>
  <si>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</si>
  <si>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</si>
  <si>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</si>
  <si>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</si>
  <si>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</si>
  <si>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</si>
  <si>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</si>
  <si>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</si>
  <si>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</si>
  <si>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</si>
  <si>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</si>
  <si>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</si>
  <si>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</si>
  <si>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</si>
  <si>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</si>
  <si>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</si>
  <si>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</si>
  <si>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</si>
  <si>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</si>
  <si>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</si>
  <si>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</si>
  <si>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</si>
  <si>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</si>
  <si>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</si>
  <si>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</si>
  <si>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</si>
  <si>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</si>
  <si>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</si>
  <si>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</si>
  <si>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</si>
  <si>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</si>
  <si>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</si>
  <si>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</si>
  <si>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</si>
  <si>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</si>
  <si>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</si>
  <si>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</si>
  <si>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</si>
  <si>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</si>
  <si>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</si>
  <si>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</si>
  <si>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</si>
  <si>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</si>
  <si>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</si>
  <si>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</si>
  <si>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</si>
  <si>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</si>
  <si>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</si>
  <si>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</si>
  <si>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</si>
  <si>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</si>
  <si>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</si>
  <si>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</si>
  <si>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</si>
  <si>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</si>
  <si>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</si>
  <si>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</si>
  <si>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</si>
  <si>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</si>
  <si>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</si>
  <si>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</si>
  <si>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</si>
  <si>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</si>
  <si>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</si>
  <si>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</si>
  <si>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</si>
  <si>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</si>
  <si>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</si>
  <si>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</si>
  <si>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</si>
  <si>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</si>
  <si>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</si>
  <si>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</si>
  <si>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</si>
  <si>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</si>
  <si>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</si>
  <si>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</si>
  <si>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</si>
  <si>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</si>
  <si>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</si>
  <si>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</si>
  <si>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</si>
  <si>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</si>
  <si>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</si>
  <si>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</si>
  <si>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</si>
  <si>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</si>
  <si>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</si>
  <si>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</si>
  <si>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</si>
  <si>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</si>
  <si>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</si>
  <si>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</si>
  <si>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</si>
  <si>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</si>
  <si>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</si>
  <si>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</si>
  <si>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</si>
  <si>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</si>
  <si>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</si>
  <si>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</si>
  <si>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</si>
  <si>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</si>
  <si>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</si>
  <si>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</si>
  <si>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</si>
  <si>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</si>
  <si>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</si>
  <si>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</si>
  <si>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</si>
  <si>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</si>
  <si>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</si>
  <si>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</si>
  <si>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</si>
  <si>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</si>
  <si>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</si>
  <si>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</si>
  <si>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</si>
  <si>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</si>
  <si>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</si>
  <si>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</si>
  <si>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</si>
  <si>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</si>
  <si>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</si>
  <si>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</si>
  <si>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</si>
  <si>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</si>
  <si>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</si>
  <si>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</si>
  <si>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</si>
  <si>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</si>
  <si>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</si>
  <si>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</si>
  <si>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</si>
  <si>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</si>
  <si>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</si>
  <si>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</si>
  <si>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</si>
  <si>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</si>
  <si>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</si>
  <si>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</si>
  <si>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</si>
  <si>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</si>
  <si>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</si>
  <si>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</si>
  <si>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</si>
  <si>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</si>
  <si>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</si>
  <si>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</si>
  <si>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</si>
  <si>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</si>
  <si>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</si>
  <si>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</si>
  <si>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</si>
  <si>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</si>
  <si>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</si>
  <si>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</si>
  <si>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</si>
  <si>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</si>
  <si>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</si>
  <si>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</si>
  <si>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</si>
  <si>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</si>
  <si>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</si>
  <si>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</si>
  <si>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</si>
  <si>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</si>
  <si>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</si>
  <si>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</si>
  <si>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</si>
  <si>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</si>
  <si>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</si>
  <si>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</si>
  <si>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</si>
  <si>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</si>
  <si>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</si>
  <si>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</si>
  <si>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</si>
  <si>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</si>
  <si>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</si>
  <si>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</si>
  <si>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</si>
  <si>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</si>
  <si>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</si>
  <si>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</si>
  <si>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</si>
  <si>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</si>
  <si>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</si>
  <si>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</si>
  <si>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</si>
  <si>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</si>
  <si>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</si>
  <si>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</si>
  <si>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</si>
  <si>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</si>
  <si>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</si>
  <si>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</si>
  <si>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</si>
  <si>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</si>
  <si>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</si>
  <si>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</si>
  <si>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</si>
  <si>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</si>
  <si>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</si>
  <si>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</si>
  <si>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</si>
  <si>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</si>
  <si>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</si>
  <si>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</si>
  <si>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</si>
  <si>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</si>
  <si>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</si>
  <si>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</si>
  <si>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</si>
  <si>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</si>
  <si>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</si>
  <si>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</si>
  <si>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</si>
  <si>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</si>
  <si>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</si>
  <si>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</si>
  <si>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</si>
  <si>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</si>
  <si>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</si>
  <si>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</si>
  <si>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</si>
  <si>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</si>
  <si>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</si>
  <si>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</si>
  <si>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</si>
  <si>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</si>
  <si>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</si>
  <si>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</si>
  <si>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</si>
  <si>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</si>
  <si>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</si>
  <si>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</si>
  <si>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</si>
  <si>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</si>
  <si>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</si>
  <si>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</si>
  <si>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</si>
  <si>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</si>
  <si>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</si>
  <si>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</si>
  <si>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</si>
  <si>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</si>
  <si>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</si>
  <si>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</si>
  <si>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</si>
  <si>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</si>
  <si>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</si>
  <si>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</si>
  <si>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</si>
  <si>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</si>
  <si>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</si>
  <si>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</si>
  <si>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</si>
  <si>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</si>
  <si>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</si>
  <si>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</si>
  <si>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</si>
  <si>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</si>
  <si>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</si>
  <si>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</si>
  <si>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</si>
  <si>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</si>
  <si>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</si>
  <si>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</si>
  <si>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</si>
  <si>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</si>
  <si>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</si>
  <si>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</si>
  <si>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</si>
  <si>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</si>
  <si>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</si>
  <si>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</si>
  <si>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</si>
  <si>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</si>
  <si>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</si>
  <si>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</si>
  <si>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</si>
  <si>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</si>
  <si>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</si>
  <si>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</si>
  <si>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</si>
  <si>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</si>
  <si>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</si>
  <si>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</si>
  <si>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</si>
  <si>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</si>
  <si>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</si>
  <si>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</si>
  <si>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</si>
  <si>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</si>
  <si>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</si>
  <si>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</si>
  <si>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</si>
  <si>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</si>
  <si>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</si>
  <si>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</si>
  <si>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</si>
  <si>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</si>
  <si>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</si>
  <si>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</si>
  <si>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</si>
  <si>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</si>
  <si>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</si>
  <si>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</si>
  <si>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</si>
  <si>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</si>
  <si>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</si>
  <si>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</si>
  <si>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</si>
  <si>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</si>
  <si>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</si>
  <si>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</si>
  <si>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</si>
  <si>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</si>
  <si>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</si>
  <si>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</si>
  <si>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</si>
  <si>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</si>
  <si>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</si>
  <si>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</si>
  <si>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</si>
  <si>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</si>
  <si>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</si>
  <si>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</si>
  <si>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</si>
  <si>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</si>
  <si>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</si>
  <si>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</si>
  <si>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</si>
  <si>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</si>
  <si>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</si>
  <si>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</si>
  <si>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</si>
  <si>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</si>
  <si>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</si>
  <si>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</si>
  <si>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</si>
  <si>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</si>
  <si>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</si>
  <si>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</si>
  <si>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</si>
  <si>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</si>
  <si>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</si>
  <si>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</si>
  <si>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</si>
  <si>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</si>
  <si>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</si>
  <si>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</si>
  <si>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</si>
  <si>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</si>
  <si>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</si>
  <si>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</si>
  <si>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</si>
  <si>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</si>
  <si>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</si>
  <si>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</si>
  <si>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</si>
  <si>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</si>
  <si>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</si>
  <si>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</si>
  <si>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</si>
  <si>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</si>
  <si>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</si>
  <si>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</si>
  <si>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</si>
  <si>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</si>
  <si>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</si>
  <si>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</si>
  <si>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</si>
  <si>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</si>
  <si>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</si>
  <si>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</si>
  <si>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</si>
  <si>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</si>
  <si>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</si>
  <si>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</si>
  <si>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</si>
  <si>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</si>
  <si>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</si>
  <si>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</si>
  <si>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</si>
  <si>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</si>
  <si>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</si>
  <si>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</si>
  <si>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</si>
  <si>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</si>
  <si>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</si>
  <si>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</si>
  <si>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</si>
  <si>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</si>
  <si>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</si>
  <si>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</si>
  <si>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</si>
  <si>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</si>
  <si>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</si>
  <si>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</si>
  <si>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</si>
  <si>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</si>
  <si>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</si>
  <si>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</si>
  <si>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</si>
  <si>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</si>
  <si>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</si>
  <si>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</si>
  <si>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</si>
  <si>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</si>
  <si>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</si>
  <si>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</si>
  <si>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</si>
  <si>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</si>
  <si>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</si>
  <si>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</si>
  <si>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</si>
  <si>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</si>
  <si>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</si>
  <si>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</si>
  <si>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</si>
  <si>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</si>
  <si>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</si>
  <si>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</si>
  <si>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</si>
  <si>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</si>
  <si>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</si>
  <si>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</si>
  <si>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</si>
  <si>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</si>
  <si>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</si>
  <si>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</si>
  <si>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</si>
  <si>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</si>
  <si>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</si>
  <si>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</si>
  <si>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</si>
  <si>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</si>
  <si>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</si>
  <si>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</si>
  <si>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</si>
  <si>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</si>
  <si>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</si>
  <si>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</si>
  <si>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</si>
  <si>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</si>
  <si>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</si>
  <si>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</si>
  <si>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</si>
  <si>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</si>
  <si>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</si>
  <si>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</si>
  <si>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</si>
  <si>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</si>
  <si>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</si>
  <si>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</si>
  <si>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</si>
  <si>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</si>
  <si>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</si>
  <si>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</si>
  <si>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</si>
  <si>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</si>
  <si>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</si>
  <si>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</si>
  <si>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</si>
  <si>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</si>
  <si>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</si>
  <si>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</si>
  <si>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</si>
  <si>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</si>
  <si>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</si>
  <si>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</si>
  <si>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</si>
  <si>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</si>
  <si>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</si>
  <si>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</si>
  <si>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</si>
  <si>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</si>
  <si>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</si>
  <si>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</si>
  <si>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</si>
  <si>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</si>
  <si>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</si>
  <si>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</si>
  <si>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</si>
  <si>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</si>
  <si>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</si>
  <si>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</si>
  <si>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</si>
  <si>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</si>
  <si>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</si>
  <si>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</si>
  <si>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</si>
  <si>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</si>
  <si>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</si>
  <si>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</si>
  <si>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</si>
  <si>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</si>
  <si>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</si>
  <si>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</si>
  <si>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</si>
  <si>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</si>
  <si>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</si>
  <si>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</si>
  <si>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</si>
  <si>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</si>
  <si>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</si>
  <si>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</si>
  <si>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</si>
  <si>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</si>
  <si>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</si>
  <si>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</si>
  <si>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</si>
  <si>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</si>
  <si>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</si>
  <si>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</si>
  <si>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</si>
  <si>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</si>
  <si>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</si>
  <si>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</si>
  <si>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</si>
  <si>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</si>
  <si>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</si>
  <si>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</si>
  <si>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</si>
  <si>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</si>
  <si>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</si>
  <si>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</si>
  <si>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</si>
  <si>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</si>
  <si>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</si>
  <si>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</si>
  <si>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</si>
  <si>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</si>
  <si>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</si>
  <si>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</si>
  <si>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</si>
  <si>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</si>
  <si>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</si>
  <si>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</si>
  <si>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</si>
  <si>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</si>
  <si>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</si>
  <si>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</si>
  <si>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</si>
  <si>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</si>
  <si>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</si>
  <si>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</si>
  <si>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</si>
  <si>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</si>
  <si>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</si>
  <si>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</si>
  <si>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</si>
  <si>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</si>
  <si>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</si>
  <si>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</si>
  <si>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</si>
  <si>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</si>
  <si>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</si>
  <si>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</si>
  <si>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</si>
  <si>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</si>
  <si>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</si>
  <si>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</si>
  <si>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</si>
  <si>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</si>
  <si>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</si>
  <si>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</si>
  <si>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</si>
  <si>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</si>
  <si>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</si>
  <si>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</si>
  <si>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</si>
  <si>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</si>
  <si>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</si>
  <si>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</si>
  <si>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</si>
  <si>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</si>
  <si>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</si>
  <si>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</si>
  <si>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</si>
  <si>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</si>
  <si>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</si>
  <si>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</si>
  <si>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</si>
  <si>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</si>
  <si>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</si>
  <si>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</si>
  <si>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</si>
  <si>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</si>
  <si>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</si>
  <si>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</si>
  <si>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</si>
  <si>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</si>
  <si>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</si>
  <si>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</si>
  <si>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</si>
  <si>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</si>
  <si>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</si>
  <si>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</si>
  <si>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</si>
  <si>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</si>
  <si>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</si>
  <si>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</si>
  <si>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</si>
  <si>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</si>
  <si>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</si>
  <si>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</si>
  <si>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</si>
  <si>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</si>
  <si>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</si>
  <si>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</si>
  <si>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</si>
  <si>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</si>
  <si>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</si>
  <si>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</si>
  <si>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</si>
  <si>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</si>
  <si>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</si>
  <si>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</si>
  <si>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</si>
  <si>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</si>
  <si>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</si>
  <si>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</si>
  <si>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</si>
  <si>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</si>
  <si>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</si>
  <si>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</si>
  <si>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</si>
  <si>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</si>
  <si>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</si>
  <si>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</si>
  <si>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</si>
  <si>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</si>
  <si>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</si>
  <si>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</si>
  <si>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</si>
  <si>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</si>
  <si>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</si>
  <si>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</si>
  <si>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</si>
  <si>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</si>
  <si>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</si>
  <si>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</si>
  <si>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</si>
  <si>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</si>
  <si>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</si>
  <si>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</si>
  <si>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</si>
  <si>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</si>
  <si>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</si>
  <si>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</si>
  <si>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</si>
  <si>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</si>
  <si>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</si>
  <si>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</si>
  <si>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</si>
  <si>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</si>
  <si>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</si>
  <si>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</si>
  <si>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</si>
  <si>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</si>
  <si>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</si>
  <si>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</si>
  <si>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</si>
  <si>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</si>
  <si>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</si>
  <si>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</si>
  <si>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</si>
  <si>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</si>
  <si>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</si>
  <si>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</si>
  <si>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</si>
  <si>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</si>
  <si>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</si>
  <si>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</si>
  <si>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</si>
  <si>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</si>
  <si>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</si>
  <si>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</si>
  <si>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</si>
  <si>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</si>
  <si>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</si>
  <si>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</si>
  <si>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</si>
  <si>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</si>
  <si>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</si>
  <si>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</si>
  <si>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</si>
  <si>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</si>
  <si>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</si>
  <si>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</si>
  <si>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</si>
  <si>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</si>
  <si>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</si>
  <si>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</si>
  <si>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</si>
  <si>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</si>
  <si>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</si>
  <si>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</si>
  <si>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</si>
  <si>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</si>
  <si>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</si>
  <si>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</si>
  <si>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</si>
  <si>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</si>
  <si>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</si>
  <si>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</si>
  <si>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</si>
  <si>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</si>
  <si>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</si>
  <si>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</si>
  <si>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</si>
  <si>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</si>
  <si>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</si>
  <si>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</si>
  <si>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</si>
  <si>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</si>
  <si>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</si>
  <si>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</si>
  <si>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</si>
  <si>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</si>
  <si>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</si>
  <si>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</si>
  <si>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</si>
  <si>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</si>
  <si>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</si>
  <si>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</si>
  <si>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</si>
  <si>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</si>
  <si>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</si>
  <si>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</si>
  <si>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</si>
  <si>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</si>
  <si>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</si>
  <si>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</si>
  <si>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</si>
  <si>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</si>
  <si>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</si>
  <si>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</si>
  <si>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</si>
  <si>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</si>
  <si>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</si>
  <si>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</si>
  <si>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</si>
  <si>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</si>
  <si>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</si>
  <si>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</si>
  <si>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</si>
  <si>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</si>
  <si>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</si>
  <si>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</si>
  <si>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</si>
  <si>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</si>
  <si>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</si>
  <si>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</si>
  <si>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</si>
  <si>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</si>
  <si>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</si>
  <si>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</si>
  <si>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</si>
  <si>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</si>
  <si>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</si>
  <si>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</si>
  <si>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</si>
  <si>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</si>
  <si>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</si>
  <si>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</si>
  <si>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</si>
  <si>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</si>
  <si>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</si>
  <si>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</si>
  <si>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</si>
  <si>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</si>
  <si>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</si>
  <si>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</si>
  <si>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</si>
  <si>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</si>
  <si>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</si>
  <si>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</si>
  <si>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</si>
  <si>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</si>
  <si>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</si>
  <si>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</si>
  <si>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</si>
  <si>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</si>
  <si>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</si>
  <si>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</si>
  <si>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</si>
  <si>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</si>
  <si>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</si>
  <si>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</si>
  <si>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</si>
  <si>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</si>
  <si>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</si>
  <si>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</si>
  <si>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</si>
  <si>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</si>
  <si>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</si>
  <si>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</si>
  <si>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</si>
  <si>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</si>
  <si>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</si>
  <si>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</si>
  <si>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</si>
  <si>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</si>
  <si>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</si>
  <si>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</si>
  <si>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</si>
  <si>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</si>
  <si>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</si>
  <si>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</si>
  <si>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</si>
  <si>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</si>
  <si>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</si>
  <si>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</si>
  <si>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</si>
  <si>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</si>
  <si>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</si>
  <si>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</si>
  <si>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</si>
  <si>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</si>
  <si>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</si>
  <si>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</si>
  <si>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</si>
  <si>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</si>
  <si>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</si>
  <si>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</si>
  <si>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</si>
  <si>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</si>
  <si>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</si>
  <si>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</si>
  <si>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</si>
  <si>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</si>
  <si>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</si>
  <si>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</si>
  <si>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</si>
  <si>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</si>
  <si>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</si>
  <si>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</si>
  <si>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</si>
  <si>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</si>
  <si>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</si>
  <si>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</si>
  <si>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</si>
  <si>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</si>
  <si>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</si>
  <si>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</si>
  <si>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</si>
  <si>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</si>
  <si>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</si>
  <si>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</si>
  <si>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</si>
  <si>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</si>
  <si>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</si>
  <si>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</si>
  <si>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</si>
  <si>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</si>
  <si>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</si>
  <si>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</si>
  <si>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</si>
  <si>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</si>
  <si>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</si>
  <si>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</si>
  <si>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</si>
  <si>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</si>
  <si>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</si>
  <si>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</si>
  <si>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</si>
  <si>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</si>
  <si>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</si>
  <si>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</si>
  <si>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</si>
  <si>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</si>
  <si>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</si>
  <si>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</si>
  <si>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</si>
  <si>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</si>
  <si>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</si>
  <si>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</si>
  <si>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</si>
  <si>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</si>
  <si>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</si>
  <si>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</si>
  <si>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</si>
  <si>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</si>
  <si>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</si>
  <si>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</si>
  <si>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</si>
  <si>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</si>
  <si>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</si>
  <si>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</si>
  <si>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</si>
  <si>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</si>
  <si>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</si>
  <si>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</si>
  <si>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</si>
  <si>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</si>
  <si>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</si>
  <si>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</si>
  <si>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</si>
  <si>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</si>
  <si>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</si>
  <si>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</si>
  <si>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</si>
  <si>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</si>
  <si>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</si>
  <si>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</si>
  <si>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</si>
  <si>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</si>
  <si>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</si>
  <si>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</si>
  <si>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</si>
  <si>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</si>
  <si>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</si>
  <si>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</si>
  <si>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</si>
  <si>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</si>
  <si>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</si>
  <si>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</si>
  <si>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</si>
  <si>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</si>
  <si>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</si>
  <si>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</si>
  <si>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</si>
  <si>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</si>
  <si>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</si>
  <si>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</si>
  <si>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</si>
  <si>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</si>
  <si>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</si>
  <si>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</si>
  <si>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</si>
  <si>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</si>
  <si>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</si>
  <si>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</si>
  <si>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</si>
  <si>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</si>
  <si>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</si>
  <si>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</si>
  <si>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</si>
  <si>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</si>
  <si>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</si>
  <si>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</si>
  <si>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</si>
  <si>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</si>
  <si>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</si>
  <si>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</si>
  <si>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</si>
  <si>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</si>
  <si>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</si>
  <si>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</si>
  <si>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</si>
  <si>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</si>
  <si>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</si>
  <si>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</si>
  <si>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</si>
  <si>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</si>
  <si>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</si>
  <si>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</si>
  <si>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</si>
  <si>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</si>
  <si>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</si>
  <si>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</si>
  <si>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</si>
  <si>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</si>
  <si>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</si>
  <si>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</si>
  <si>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</si>
  <si>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</si>
  <si>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</si>
  <si>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</si>
  <si>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</si>
  <si>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</si>
  <si>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</si>
  <si>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</si>
  <si>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</si>
  <si>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</si>
  <si>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</si>
  <si>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</si>
  <si>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</si>
  <si>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</si>
  <si>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</si>
  <si>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</si>
  <si>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</si>
  <si>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</si>
  <si>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</si>
  <si>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</si>
  <si>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</si>
  <si>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</si>
  <si>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</si>
  <si>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</si>
  <si>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</si>
  <si>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</si>
  <si>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</si>
  <si>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</si>
  <si>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</si>
  <si>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</si>
  <si>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</si>
  <si>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</si>
  <si>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</si>
  <si>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</si>
  <si>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</si>
  <si>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</si>
  <si>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</si>
  <si>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</si>
  <si>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</si>
  <si>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</si>
  <si>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</si>
  <si>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</si>
  <si>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</si>
  <si>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</si>
  <si>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</si>
  <si>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</si>
  <si>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</si>
  <si>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</si>
  <si>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</si>
  <si>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</si>
  <si>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</si>
  <si>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</si>
  <si>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</si>
  <si>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</si>
  <si>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</si>
  <si>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</si>
  <si>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</si>
  <si>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</si>
  <si>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</si>
  <si>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</si>
  <si>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</si>
  <si>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</si>
  <si>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</si>
  <si>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</si>
  <si>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</si>
  <si>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</si>
  <si>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</si>
  <si>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</si>
  <si>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</si>
  <si>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</si>
  <si>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</si>
  <si>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</si>
  <si>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</si>
  <si>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</si>
  <si>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</si>
  <si>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</si>
  <si>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</si>
  <si>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</si>
  <si>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</si>
  <si>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</si>
  <si>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</si>
  <si>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</si>
  <si>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</si>
  <si>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</si>
  <si>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</si>
  <si>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</si>
  <si>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</si>
  <si>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</si>
  <si>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</si>
  <si>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</si>
  <si>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</si>
  <si>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</si>
  <si>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</si>
  <si>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</si>
  <si>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</si>
  <si>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</si>
  <si>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</si>
  <si>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</si>
  <si>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</si>
  <si>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</si>
  <si>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</si>
  <si>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</si>
  <si>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</si>
  <si>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</si>
  <si>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</si>
  <si>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</si>
  <si>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</si>
  <si>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</si>
  <si>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</si>
  <si>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</si>
  <si>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</si>
  <si>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</si>
  <si>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</si>
  <si>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</si>
  <si>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</si>
  <si>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</si>
  <si>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</si>
  <si>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</si>
  <si>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</si>
  <si>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</si>
  <si>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</si>
  <si>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</si>
  <si>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</si>
  <si>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</si>
  <si>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</si>
  <si>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</si>
  <si>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</si>
  <si>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</si>
  <si>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</si>
  <si>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</si>
  <si>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</si>
  <si>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</si>
  <si>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</si>
  <si>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</si>
  <si>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</si>
  <si>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</si>
  <si>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</si>
  <si>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</si>
  <si>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</si>
  <si>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</si>
  <si>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</si>
  <si>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</si>
  <si>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</si>
  <si>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</si>
  <si>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</si>
  <si>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</si>
  <si>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</si>
  <si>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</si>
  <si>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</si>
  <si>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</si>
  <si>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</si>
  <si>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</si>
  <si>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</si>
  <si>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</si>
  <si>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</si>
  <si>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</si>
  <si>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</si>
  <si>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</si>
  <si>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</si>
  <si>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</si>
  <si>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</si>
  <si>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</si>
  <si>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</si>
  <si>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</si>
  <si>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</si>
  <si>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</si>
  <si>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</si>
  <si>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</si>
  <si>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</si>
  <si>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</si>
  <si>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</si>
  <si>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</si>
  <si>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</si>
  <si>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</si>
  <si>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</si>
  <si>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</si>
  <si>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</si>
  <si>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</si>
  <si>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</si>
  <si>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</si>
  <si>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</si>
  <si>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</si>
  <si>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</si>
  <si>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</si>
  <si>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</si>
  <si>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</si>
  <si>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</si>
  <si>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</si>
  <si>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</si>
  <si>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</si>
  <si>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</si>
  <si>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</si>
  <si>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</si>
  <si>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</si>
  <si>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</si>
  <si>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</si>
  <si>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</si>
  <si>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</si>
  <si>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</si>
  <si>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</si>
  <si>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</si>
  <si>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</si>
  <si>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</si>
  <si>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</si>
  <si>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</si>
  <si>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</si>
  <si>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</si>
  <si>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</si>
  <si>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</si>
  <si>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</si>
  <si>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</si>
  <si>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</si>
  <si>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</si>
  <si>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</si>
  <si>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</si>
  <si>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</si>
  <si>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</si>
  <si>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</si>
  <si>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</si>
  <si>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</si>
  <si>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</si>
  <si>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</si>
  <si>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</si>
  <si>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</si>
  <si>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</si>
  <si>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</si>
  <si>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</si>
  <si>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</si>
  <si>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</si>
  <si>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</si>
  <si>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</si>
  <si>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</si>
  <si>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</si>
  <si>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</si>
  <si>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</si>
  <si>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</si>
  <si>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</si>
  <si>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</si>
  <si>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</si>
  <si>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</si>
  <si>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</si>
  <si>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</si>
  <si>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</si>
  <si>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</si>
  <si>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</si>
  <si>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</si>
  <si>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</si>
  <si>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</si>
  <si>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</si>
  <si>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</si>
  <si>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</si>
  <si>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</si>
  <si>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</si>
  <si>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</si>
  <si>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</si>
  <si>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</si>
  <si>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</si>
  <si>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</si>
  <si>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</si>
  <si>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</si>
  <si>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</si>
  <si>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</si>
  <si>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</si>
  <si>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</si>
  <si>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</si>
  <si>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</si>
  <si>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</si>
  <si>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</si>
  <si>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</si>
  <si>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</si>
  <si>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</si>
  <si>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</si>
  <si>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</si>
  <si>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</si>
  <si>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</si>
  <si>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</si>
  <si>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</si>
  <si>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</si>
  <si>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</si>
  <si>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</si>
  <si>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</si>
  <si>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</si>
  <si>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</si>
  <si>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</si>
  <si>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</si>
  <si>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</si>
  <si>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</si>
  <si>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</si>
  <si>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</si>
  <si>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</si>
  <si>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</si>
  <si>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</si>
  <si>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</si>
  <si>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</si>
  <si>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</si>
  <si>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</si>
  <si>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</si>
  <si>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</si>
  <si>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</si>
  <si>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</si>
  <si>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</si>
  <si>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</si>
  <si>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</si>
  <si>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</si>
  <si>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</si>
  <si>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</si>
  <si>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</si>
  <si>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</si>
  <si>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</si>
  <si>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</si>
  <si>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</si>
  <si>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</si>
  <si>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</si>
  <si>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</si>
  <si>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</si>
  <si>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</si>
  <si>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</si>
  <si>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</si>
  <si>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</si>
  <si>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</si>
  <si>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</si>
  <si>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</si>
  <si>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</si>
  <si>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</si>
  <si>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</si>
  <si>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</si>
  <si>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</si>
  <si>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</si>
  <si>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</si>
  <si>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</si>
  <si>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</si>
  <si>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</si>
  <si>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</si>
  <si>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</si>
  <si>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</si>
  <si>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</si>
  <si>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</si>
  <si>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</si>
  <si>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</si>
  <si>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</si>
  <si>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</si>
  <si>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</si>
  <si>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</si>
  <si>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</si>
  <si>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</si>
  <si>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</si>
  <si>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</si>
  <si>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</si>
  <si>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</si>
  <si>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</si>
  <si>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</si>
  <si>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</si>
  <si>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</si>
  <si>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</si>
  <si>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</si>
  <si>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</si>
  <si>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</si>
  <si>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</si>
  <si>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</si>
  <si>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</si>
  <si>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</si>
  <si>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</si>
  <si>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</si>
  <si>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</si>
  <si>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</si>
  <si>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</si>
  <si>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</si>
  <si>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</si>
  <si>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</si>
  <si>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</si>
  <si>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</si>
  <si>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</si>
  <si>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</si>
  <si>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</si>
  <si>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</si>
  <si>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</si>
  <si>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</si>
  <si>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</si>
  <si>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</si>
  <si>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</si>
  <si>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</si>
  <si>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</si>
  <si>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</si>
  <si>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</si>
  <si>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</si>
  <si>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</si>
  <si>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</si>
  <si>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</si>
  <si>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</si>
  <si>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</si>
  <si>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</si>
  <si>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</si>
  <si>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</si>
  <si>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</si>
  <si>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</si>
  <si>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</si>
  <si>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</si>
  <si>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</si>
  <si>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</si>
  <si>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</si>
  <si>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</si>
  <si>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</si>
  <si>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</si>
  <si>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</si>
  <si>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</si>
  <si>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</si>
  <si>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</si>
  <si>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</si>
  <si>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</si>
  <si>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</si>
  <si>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</si>
  <si>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</si>
  <si>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</si>
  <si>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</si>
  <si>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</si>
  <si>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</si>
  <si>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</si>
  <si>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</si>
  <si>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</si>
  <si>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</si>
  <si>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</si>
  <si>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</si>
  <si>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</si>
  <si>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</si>
  <si>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</si>
  <si>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</si>
  <si>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</si>
  <si>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</si>
  <si>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</si>
  <si>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</si>
  <si>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</si>
  <si>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</si>
  <si>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</si>
  <si>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</si>
  <si>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</si>
  <si>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</si>
  <si>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</si>
  <si>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</si>
  <si>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</si>
  <si>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</si>
  <si>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</si>
  <si>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</si>
  <si>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</si>
  <si>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</si>
  <si>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</si>
  <si>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</si>
  <si>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</si>
  <si>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</si>
  <si>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</si>
  <si>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</si>
  <si>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</si>
  <si>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</si>
  <si>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</si>
  <si>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</si>
  <si>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</si>
  <si>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</si>
  <si>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</si>
  <si>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</si>
  <si>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</si>
  <si>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</si>
  <si>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</si>
  <si>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</si>
  <si>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</si>
  <si>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</si>
  <si>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</si>
  <si>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</si>
  <si>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</si>
  <si>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</si>
  <si>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</si>
  <si>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</si>
  <si>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</si>
  <si>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</si>
  <si>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</si>
  <si>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</si>
  <si>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</si>
  <si>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</si>
  <si>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</si>
  <si>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</si>
  <si>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</si>
  <si>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</si>
  <si>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</si>
  <si>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</si>
  <si>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</si>
  <si>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</si>
  <si>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</si>
  <si>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</si>
  <si>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</si>
  <si>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</si>
  <si>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</si>
  <si>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</si>
  <si>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</si>
  <si>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</si>
  <si>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</si>
  <si>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</si>
  <si>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</si>
  <si>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</si>
  <si>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</si>
  <si>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</si>
  <si>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</si>
  <si>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</si>
  <si>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</si>
  <si>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</si>
  <si>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</si>
  <si>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</si>
  <si>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</si>
  <si>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</si>
  <si>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</si>
  <si>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</si>
  <si>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</si>
  <si>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</si>
  <si>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</si>
  <si>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</si>
  <si>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</si>
  <si>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</si>
  <si>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</si>
  <si>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</si>
  <si>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</si>
  <si>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</si>
  <si>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</si>
  <si>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</si>
  <si>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</si>
  <si>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</si>
  <si>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</si>
  <si>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</si>
  <si>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</si>
  <si>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</si>
  <si>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</si>
  <si>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</si>
  <si>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</si>
  <si>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</si>
  <si>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</si>
  <si>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</si>
  <si>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</si>
  <si>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</si>
  <si>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</si>
  <si>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</si>
  <si>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</si>
  <si>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</si>
  <si>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</si>
  <si>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</si>
  <si>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</si>
  <si>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</si>
  <si>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</si>
  <si>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</si>
  <si>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</si>
  <si>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</si>
  <si>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</si>
  <si>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</si>
  <si>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</si>
  <si>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</si>
  <si>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</si>
  <si>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</si>
  <si>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</si>
  <si>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</si>
  <si>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</si>
  <si>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</si>
  <si>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</si>
  <si>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</si>
  <si>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</si>
  <si>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</si>
  <si>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</si>
  <si>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</si>
  <si>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</si>
  <si>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</si>
  <si>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</si>
  <si>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</si>
  <si>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</si>
  <si>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</si>
  <si>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</si>
  <si>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</si>
  <si>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</si>
  <si>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</si>
  <si>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</si>
  <si>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</si>
  <si>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</si>
  <si>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</si>
  <si>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</si>
  <si>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</si>
  <si>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</si>
  <si>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</si>
  <si>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</si>
  <si>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</si>
  <si>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</si>
  <si>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</si>
  <si>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</si>
  <si>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</si>
  <si>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</si>
  <si>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</si>
  <si>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</si>
  <si>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</si>
  <si>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</si>
  <si>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</si>
  <si>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</si>
  <si>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</si>
  <si>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</si>
  <si>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</si>
  <si>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</si>
  <si>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</si>
  <si>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</si>
  <si>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</si>
  <si>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</si>
  <si>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</si>
  <si>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</si>
  <si>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</si>
  <si>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</si>
  <si>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</si>
  <si>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</si>
  <si>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</si>
  <si>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</si>
  <si>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</si>
  <si>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</si>
  <si>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</si>
  <si>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</si>
  <si>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</si>
  <si>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</si>
  <si>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</si>
  <si>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</si>
  <si>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</si>
  <si>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</si>
  <si>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</si>
  <si>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</si>
  <si>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</si>
  <si>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</si>
  <si>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</si>
  <si>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</si>
  <si>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</si>
  <si>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</si>
  <si>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</si>
  <si>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</si>
  <si>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</si>
  <si>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</si>
  <si>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</si>
  <si>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</si>
  <si>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</si>
  <si>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</si>
  <si>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</si>
  <si>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</si>
  <si>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</si>
  <si>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</si>
  <si>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</si>
  <si>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</si>
  <si>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</si>
  <si>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</si>
  <si>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</si>
  <si>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</si>
  <si>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</si>
  <si>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</si>
  <si>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</si>
  <si>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</si>
  <si>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</si>
  <si>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</si>
  <si>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</si>
  <si>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</si>
  <si>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</si>
  <si>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</si>
  <si>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</si>
  <si>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</si>
  <si>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</si>
  <si>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</si>
  <si>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</si>
  <si>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</si>
  <si>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</si>
  <si>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</si>
  <si>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</si>
  <si>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</si>
  <si>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</si>
  <si>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</si>
  <si>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</si>
  <si>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</si>
  <si>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</si>
  <si>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</si>
  <si>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</si>
  <si>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</si>
  <si>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</si>
  <si>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</si>
  <si>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</si>
  <si>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</si>
  <si>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</si>
  <si>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</si>
  <si>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</si>
  <si>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</si>
  <si>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</si>
  <si>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</si>
  <si>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</si>
  <si>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</si>
  <si>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</si>
  <si>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</si>
  <si>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</si>
  <si>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</si>
  <si>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</si>
  <si>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</si>
  <si>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</si>
  <si>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</si>
  <si>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</si>
  <si>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</si>
  <si>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</si>
  <si>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</si>
  <si>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</si>
  <si>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</si>
  <si>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</si>
  <si>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</si>
  <si>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</si>
  <si>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</si>
  <si>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</si>
  <si>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</si>
  <si>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</si>
  <si>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</si>
  <si>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</si>
  <si>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</si>
  <si>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</si>
  <si>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</si>
  <si>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</si>
  <si>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</si>
  <si>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</si>
  <si>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</si>
  <si>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</si>
  <si>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</si>
  <si>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</si>
  <si>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</si>
  <si>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</si>
  <si>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</si>
  <si>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</si>
  <si>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</si>
  <si>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</si>
  <si>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</si>
  <si>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</si>
  <si>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</si>
  <si>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</si>
  <si>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</si>
  <si>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</si>
  <si>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</si>
  <si>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</si>
  <si>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</si>
  <si>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</si>
  <si>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</si>
  <si>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</si>
  <si>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</si>
  <si>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</si>
  <si>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</si>
  <si>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</si>
  <si>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</si>
  <si>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</si>
  <si>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</si>
  <si>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</si>
  <si>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</si>
  <si>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</si>
  <si>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</si>
  <si>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</si>
  <si>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</si>
  <si>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</si>
  <si>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</si>
  <si>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</si>
  <si>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</si>
  <si>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</si>
  <si>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</si>
  <si>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</si>
  <si>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</si>
  <si>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</si>
  <si>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</si>
  <si>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</si>
  <si>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</si>
  <si>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</si>
  <si>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</si>
  <si>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</si>
  <si>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</si>
  <si>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</si>
  <si>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</si>
  <si>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</si>
  <si>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</si>
  <si>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</si>
  <si>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</si>
  <si>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</si>
  <si>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</si>
  <si>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</si>
  <si>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</si>
  <si>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</si>
  <si>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</si>
  <si>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</si>
  <si>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</si>
  <si>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</si>
  <si>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</si>
  <si>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</si>
  <si>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</si>
  <si>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</si>
  <si>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</si>
  <si>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</si>
  <si>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</si>
  <si>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</si>
  <si>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</si>
  <si>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</si>
  <si>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</si>
  <si>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</si>
  <si>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</si>
  <si>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</si>
  <si>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</si>
  <si>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</si>
  <si>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</si>
  <si>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</si>
  <si>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</si>
  <si>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</si>
  <si>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</si>
  <si>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</si>
  <si>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</si>
  <si>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</si>
  <si>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</si>
  <si>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</si>
  <si>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</si>
  <si>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</si>
  <si>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</si>
  <si>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</si>
  <si>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</si>
  <si>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</si>
  <si>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</si>
  <si>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</si>
  <si>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</si>
  <si>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</si>
  <si>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</si>
  <si>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</si>
  <si>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</si>
  <si>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</si>
  <si>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</si>
  <si>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</si>
  <si>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</si>
  <si>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</si>
  <si>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</si>
  <si>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</si>
  <si>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</si>
  <si>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</si>
  <si>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</si>
  <si>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</si>
  <si>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</si>
  <si>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</si>
  <si>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</si>
  <si>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</si>
  <si>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</si>
  <si>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</si>
  <si>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</si>
  <si>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</si>
  <si>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</si>
  <si>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</si>
  <si>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</si>
  <si>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</si>
  <si>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</si>
  <si>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</si>
  <si>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</si>
  <si>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</si>
  <si>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</si>
  <si>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</si>
  <si>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</si>
  <si>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</si>
  <si>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</si>
  <si>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</si>
  <si>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</si>
  <si>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</si>
  <si>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</si>
  <si>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</si>
  <si>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</si>
  <si>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</si>
  <si>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</si>
  <si>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</si>
  <si>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</si>
  <si>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</si>
  <si>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</si>
  <si>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</si>
  <si>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</si>
  <si>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</si>
  <si>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</si>
  <si>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</si>
  <si>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</si>
  <si>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</si>
  <si>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</si>
  <si>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</si>
  <si>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</si>
  <si>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</si>
  <si>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</si>
  <si>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</si>
  <si>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</si>
  <si>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</si>
  <si>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</si>
  <si>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</si>
  <si>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</si>
  <si>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</si>
  <si>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</si>
  <si>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</si>
  <si>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</si>
  <si>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</si>
  <si>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</si>
  <si>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</si>
  <si>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</si>
  <si>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</si>
  <si>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</si>
  <si>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</si>
  <si>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</si>
  <si>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</si>
  <si>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</si>
  <si>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</si>
  <si>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</si>
  <si>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</si>
  <si>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</si>
  <si>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</si>
  <si>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</si>
  <si>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</si>
  <si>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</si>
  <si>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</si>
  <si>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</si>
  <si>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</si>
  <si>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</si>
  <si>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</si>
  <si>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</si>
  <si>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</si>
  <si>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</si>
  <si>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</si>
  <si>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</si>
  <si>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</si>
  <si>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</si>
  <si>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</si>
  <si>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</si>
  <si>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</si>
  <si>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</si>
  <si>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</si>
  <si>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</si>
  <si>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</si>
  <si>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</si>
  <si>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</si>
  <si>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</si>
  <si>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</si>
  <si>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</si>
  <si>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</si>
  <si>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</si>
  <si>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</si>
  <si>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</si>
  <si>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</si>
  <si>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</si>
  <si>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</si>
  <si>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</si>
  <si>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</si>
  <si>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</si>
  <si>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</si>
  <si>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</si>
  <si>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</si>
  <si>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</si>
  <si>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</si>
  <si>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</si>
  <si>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</si>
  <si>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</si>
  <si>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</si>
  <si>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</si>
  <si>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</si>
  <si>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</si>
  <si>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</si>
  <si>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</si>
  <si>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</si>
  <si>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</si>
  <si>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</si>
  <si>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</si>
  <si>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</si>
  <si>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</si>
  <si>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</si>
  <si>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</si>
  <si>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</si>
  <si>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</si>
  <si>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</si>
  <si>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</si>
  <si>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</si>
  <si>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</si>
  <si>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</si>
  <si>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</si>
  <si>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</si>
  <si>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</si>
  <si>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</si>
  <si>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</si>
  <si>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</si>
  <si>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</si>
  <si>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</si>
  <si>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</si>
  <si>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</si>
  <si>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</si>
  <si>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</si>
  <si>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</si>
  <si>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</si>
  <si>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</si>
  <si>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</si>
  <si>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</si>
  <si>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</si>
  <si>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</si>
  <si>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</si>
  <si>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</si>
  <si>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</si>
  <si>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</si>
  <si>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</si>
  <si>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</si>
  <si>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</si>
  <si>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</si>
  <si>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</si>
  <si>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</si>
  <si>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</si>
  <si>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</si>
  <si>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</si>
  <si>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</si>
  <si>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</si>
  <si>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</si>
  <si>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</si>
  <si>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</si>
  <si>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</si>
  <si>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</si>
  <si>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</si>
  <si>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</si>
  <si>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</si>
  <si>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</si>
  <si>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</si>
  <si>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</si>
  <si>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</si>
  <si>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</si>
  <si>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</si>
  <si>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</si>
  <si>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</si>
  <si>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</si>
  <si>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</si>
  <si>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</si>
  <si>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</si>
  <si>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</si>
  <si>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</si>
  <si>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</si>
  <si>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</si>
  <si>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</si>
  <si>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</si>
  <si>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</si>
  <si>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</si>
  <si>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</si>
  <si>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</si>
  <si>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</si>
  <si>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</si>
  <si>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</si>
  <si>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</si>
  <si>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</si>
  <si>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</si>
  <si>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</si>
  <si>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</si>
  <si>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</si>
  <si>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</si>
  <si>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</si>
  <si>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</si>
  <si>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</si>
  <si>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</si>
  <si>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</si>
  <si>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</si>
  <si>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</si>
  <si>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</si>
  <si>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</si>
  <si>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</si>
  <si>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</si>
  <si>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</si>
  <si>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</si>
  <si>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</si>
  <si>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</si>
  <si>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</si>
  <si>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</si>
  <si>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</si>
  <si>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</si>
  <si>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</si>
  <si>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</si>
  <si>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</si>
  <si>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</si>
  <si>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</si>
  <si>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</si>
  <si>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</si>
  <si>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</si>
  <si>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</si>
  <si>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</si>
  <si>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</si>
  <si>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</si>
  <si>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</si>
  <si>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</si>
  <si>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</si>
  <si>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</si>
  <si>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</si>
  <si>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</si>
  <si>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</si>
  <si>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</si>
  <si>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</si>
  <si>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</si>
  <si>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</si>
  <si>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</si>
  <si>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</si>
  <si>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</si>
  <si>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</si>
  <si>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</si>
  <si>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</si>
  <si>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</si>
  <si>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</si>
  <si>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</si>
  <si>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</si>
  <si>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</si>
  <si>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</si>
  <si>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</si>
  <si>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</si>
  <si>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</si>
  <si>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</si>
  <si>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</si>
  <si>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</si>
  <si>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</si>
  <si>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</si>
  <si>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</si>
  <si>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</si>
  <si>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</si>
  <si>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</si>
  <si>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</si>
  <si>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</si>
  <si>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</si>
  <si>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</si>
  <si>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</si>
  <si>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</si>
  <si>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</si>
  <si>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</si>
  <si>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</si>
  <si>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</si>
  <si>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</si>
  <si>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</si>
  <si>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</si>
  <si>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</si>
  <si>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</si>
  <si>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</si>
  <si>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</si>
  <si>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</si>
  <si>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</si>
  <si>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</si>
  <si>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</si>
  <si>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</si>
  <si>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</si>
  <si>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</si>
  <si>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</si>
  <si>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</si>
  <si>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</si>
  <si>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</si>
  <si>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</si>
  <si>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</si>
  <si>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</si>
  <si>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</si>
  <si>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</si>
  <si>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</si>
  <si>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</si>
  <si>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</si>
  <si>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</si>
  <si>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</si>
  <si>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</si>
  <si>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</si>
  <si>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</si>
  <si>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</si>
  <si>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</si>
  <si>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</si>
  <si>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</si>
  <si>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</si>
  <si>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</si>
  <si>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</si>
  <si>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</si>
  <si>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</si>
  <si>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</si>
  <si>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</si>
  <si>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</si>
  <si>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</si>
  <si>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</si>
  <si>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</si>
  <si>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</si>
  <si>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</si>
  <si>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</si>
  <si>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</si>
  <si>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</si>
  <si>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</si>
  <si>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</si>
  <si>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</si>
  <si>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</si>
  <si>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</si>
  <si>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</si>
  <si>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</si>
  <si>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</si>
  <si>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</si>
  <si>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</si>
  <si>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</si>
  <si>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</si>
  <si>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</si>
  <si>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</si>
  <si>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</si>
  <si>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</si>
  <si>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</si>
  <si>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</si>
  <si>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</si>
  <si>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</si>
  <si>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</si>
  <si>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</si>
  <si>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</si>
  <si>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</si>
  <si>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</si>
  <si>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</si>
  <si>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</si>
  <si>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</si>
  <si>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</si>
  <si>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</si>
  <si>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</si>
  <si>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</si>
  <si>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</si>
  <si>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</si>
  <si>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</si>
  <si>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</si>
  <si>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</si>
  <si>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</si>
  <si>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</si>
  <si>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</si>
  <si>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</si>
  <si>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</si>
  <si>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</si>
  <si>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</si>
  <si>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</si>
  <si>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</si>
  <si>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</si>
  <si>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</si>
  <si>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</si>
  <si>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</si>
  <si>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</si>
  <si>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</si>
  <si>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</si>
  <si>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</si>
  <si>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</si>
  <si>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</si>
  <si>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</si>
  <si>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</si>
  <si>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</si>
  <si>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</si>
  <si>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</si>
  <si>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</si>
  <si>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</si>
  <si>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</si>
  <si>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</si>
  <si>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</si>
  <si>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</si>
  <si>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</si>
  <si>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</si>
  <si>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</si>
  <si>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</si>
  <si>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</si>
  <si>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</si>
  <si>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</si>
  <si>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</si>
  <si>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</si>
  <si>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</si>
  <si>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</si>
  <si>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</si>
  <si>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</si>
  <si>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</si>
  <si>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</si>
  <si>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</si>
  <si>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</si>
  <si>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</si>
  <si>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</si>
  <si>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</si>
  <si>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</si>
  <si>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</si>
  <si>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</si>
  <si>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</si>
  <si>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</si>
  <si>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</si>
  <si>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</si>
  <si>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</si>
  <si>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</si>
  <si>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</si>
  <si>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</si>
  <si>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</si>
  <si>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</si>
  <si>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</si>
  <si>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</si>
  <si>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</si>
  <si>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</si>
  <si>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</si>
  <si>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</si>
  <si>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</si>
  <si>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</si>
  <si>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</si>
  <si>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</si>
  <si>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</si>
  <si>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</si>
  <si>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</si>
  <si>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</si>
  <si>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</si>
  <si>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</si>
  <si>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</si>
  <si>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</si>
  <si>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</si>
  <si>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</si>
  <si>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</si>
  <si>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</si>
  <si>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</si>
  <si>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</si>
  <si>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</si>
  <si>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</si>
  <si>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</si>
  <si>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</si>
  <si>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</si>
  <si>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</si>
  <si>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</si>
  <si>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</si>
  <si>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</si>
  <si>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</si>
  <si>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</si>
  <si>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</si>
  <si>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</si>
  <si>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</si>
  <si>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</si>
  <si>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</si>
  <si>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</si>
  <si>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</si>
  <si>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</si>
  <si>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</si>
  <si>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</si>
  <si>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</si>
  <si>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</si>
  <si>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</si>
  <si>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</si>
  <si>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</si>
  <si>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</si>
  <si>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</si>
  <si>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</si>
  <si>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</si>
  <si>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</si>
  <si>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</si>
  <si>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</si>
  <si>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</si>
  <si>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</si>
  <si>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</si>
  <si>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</si>
  <si>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</si>
  <si>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</si>
  <si>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</si>
  <si>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</si>
  <si>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</si>
  <si>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</si>
  <si>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</si>
  <si>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</si>
  <si>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</si>
  <si>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</si>
  <si>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</si>
  <si>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</si>
  <si>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</si>
  <si>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</si>
  <si>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</si>
  <si>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</si>
  <si>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</si>
  <si>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</si>
  <si>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</si>
  <si>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</si>
  <si>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</si>
  <si>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</si>
  <si>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</si>
  <si>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</si>
  <si>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</si>
  <si>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</si>
  <si>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</si>
  <si>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</si>
  <si>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</si>
  <si>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</si>
  <si>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</si>
  <si>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</si>
  <si>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</si>
  <si>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</si>
  <si>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</si>
  <si>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</si>
  <si>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</si>
  <si>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</si>
  <si>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</si>
  <si>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</si>
  <si>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</si>
  <si>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</si>
  <si>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</si>
  <si>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</si>
  <si>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</si>
  <si>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</si>
  <si>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</si>
  <si>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</si>
  <si>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</si>
  <si>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</si>
  <si>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</si>
  <si>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</si>
  <si>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</si>
  <si>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</si>
  <si>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</si>
  <si>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</si>
  <si>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</si>
  <si>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</si>
  <si>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</si>
  <si>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</si>
  <si>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</si>
  <si>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</si>
  <si>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</si>
  <si>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</si>
  <si>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</si>
  <si>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</si>
  <si>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</si>
  <si>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</si>
  <si>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</si>
  <si>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</si>
  <si>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</si>
  <si>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</si>
  <si>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</si>
  <si>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</si>
  <si>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</si>
  <si>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</si>
  <si>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</si>
  <si>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</si>
  <si>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</si>
  <si>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</si>
  <si>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</si>
  <si>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</si>
  <si>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</si>
  <si>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</si>
  <si>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</si>
  <si>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</si>
  <si>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</si>
  <si>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</si>
  <si>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</si>
  <si>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</si>
  <si>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</si>
  <si>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</si>
  <si>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</si>
  <si>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</si>
  <si>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</si>
  <si>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</si>
  <si>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</si>
  <si>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</si>
  <si>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</si>
  <si>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</si>
  <si>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</si>
  <si>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</si>
  <si>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</si>
  <si>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</si>
  <si>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</si>
  <si>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</si>
  <si>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</si>
  <si>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</si>
  <si>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</si>
  <si>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</si>
  <si>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</si>
  <si>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</si>
  <si>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</si>
  <si>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</si>
  <si>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</si>
  <si>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</si>
  <si>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</si>
  <si>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</si>
  <si>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</si>
  <si>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</si>
  <si>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</si>
  <si>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</si>
  <si>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</si>
  <si>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</si>
  <si>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</si>
  <si>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</si>
  <si>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</si>
  <si>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</si>
  <si>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</si>
  <si>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</si>
  <si>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</si>
  <si>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</si>
  <si>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</si>
  <si>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</si>
  <si>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</si>
  <si>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</si>
  <si>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</si>
  <si>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</si>
  <si>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</si>
  <si>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</si>
  <si>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</si>
  <si>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</si>
  <si>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</si>
  <si>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</si>
  <si>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</si>
  <si>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</si>
  <si>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</si>
  <si>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</si>
  <si>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</si>
  <si>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</si>
  <si>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</si>
  <si>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</si>
  <si>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</si>
  <si>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</si>
  <si>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</si>
  <si>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</si>
  <si>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</si>
  <si>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</si>
  <si>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</si>
  <si>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</si>
  <si>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</si>
  <si>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</si>
  <si>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</si>
  <si>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</si>
  <si>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</si>
  <si>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</si>
  <si>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</si>
  <si>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</si>
  <si>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</si>
  <si>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</si>
  <si>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</si>
  <si>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</si>
  <si>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</si>
  <si>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</si>
  <si>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</si>
  <si>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</si>
  <si>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</si>
  <si>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</si>
  <si>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</si>
  <si>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</si>
  <si>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</si>
  <si>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</si>
  <si>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</si>
  <si>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</si>
  <si>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</si>
  <si>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</si>
  <si>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</si>
  <si>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</si>
  <si>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</si>
  <si>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</si>
  <si>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</si>
  <si>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</si>
  <si>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</si>
  <si>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</si>
  <si>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</si>
  <si>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</si>
  <si>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</si>
  <si>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</si>
  <si>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</si>
  <si>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</si>
  <si>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</si>
  <si>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</si>
  <si>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</si>
  <si>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</si>
  <si>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</si>
  <si>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</si>
  <si>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</si>
  <si>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</si>
  <si>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</si>
  <si>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</si>
  <si>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</si>
  <si>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</si>
  <si>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</si>
  <si>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</si>
  <si>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</si>
  <si>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</si>
  <si>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</si>
  <si>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</si>
  <si>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</si>
  <si>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</si>
  <si>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</si>
  <si>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</si>
  <si>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</si>
  <si>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</si>
  <si>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</si>
  <si>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</si>
  <si>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</si>
  <si>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</si>
  <si>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</si>
  <si>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</si>
  <si>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</si>
  <si>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</si>
  <si>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</si>
  <si>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</si>
  <si>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</si>
  <si>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</si>
  <si>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</si>
  <si>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</si>
  <si>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</si>
  <si>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</si>
  <si>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</si>
  <si>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</si>
  <si>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</si>
  <si>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</si>
  <si>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</si>
  <si>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</si>
  <si>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</si>
  <si>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</si>
  <si>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</si>
  <si>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</si>
  <si>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</si>
  <si>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</si>
  <si>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</si>
  <si>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</si>
  <si>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</si>
  <si>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</si>
  <si>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</si>
  <si>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</si>
  <si>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</si>
  <si>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</si>
  <si>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</si>
  <si>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</si>
  <si>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</si>
  <si>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</si>
  <si>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</si>
  <si>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</si>
  <si>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</si>
  <si>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</si>
  <si>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</si>
  <si>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</si>
  <si>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</si>
  <si>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</si>
  <si>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</si>
  <si>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</si>
  <si>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</si>
  <si>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</si>
  <si>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</si>
  <si>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</si>
  <si>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</si>
  <si>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</si>
  <si>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</si>
  <si>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</si>
  <si>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</si>
  <si>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</si>
  <si>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</si>
  <si>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</si>
  <si>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</si>
  <si>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</si>
  <si>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</si>
  <si>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</si>
  <si>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</si>
  <si>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</si>
  <si>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</si>
  <si>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</si>
  <si>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</si>
  <si>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</si>
  <si>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</si>
  <si>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</si>
  <si>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</si>
  <si>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</si>
  <si>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</si>
  <si>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</si>
  <si>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</si>
  <si>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</si>
  <si>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</si>
  <si>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</si>
  <si>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</si>
  <si>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</si>
  <si>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</si>
  <si>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</si>
  <si>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</si>
  <si>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</si>
  <si>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</si>
  <si>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</si>
  <si>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</si>
  <si>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</si>
  <si>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</si>
  <si>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</si>
  <si>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</si>
  <si>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</si>
  <si>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</si>
  <si>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</si>
  <si>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</si>
  <si>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</si>
  <si>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</si>
  <si>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</si>
  <si>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</si>
  <si>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</si>
  <si>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</si>
  <si>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</si>
  <si>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</si>
  <si>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</si>
  <si>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</si>
  <si>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</si>
  <si>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</si>
  <si>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</si>
  <si>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</si>
  <si>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</si>
  <si>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</si>
  <si>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</si>
  <si>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</si>
  <si>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</si>
  <si>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</si>
  <si>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</si>
  <si>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</si>
  <si>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</si>
  <si>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</si>
  <si>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</si>
  <si>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</si>
  <si>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</si>
  <si>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</si>
  <si>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</si>
  <si>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</si>
  <si>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</si>
  <si>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</si>
  <si>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</si>
  <si>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</si>
  <si>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</si>
  <si>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</si>
  <si>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</si>
  <si>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</si>
  <si>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</si>
  <si>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</si>
  <si>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</si>
  <si>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</si>
  <si>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</si>
  <si>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</si>
  <si>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</si>
  <si>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</si>
  <si>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</si>
  <si>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</si>
  <si>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</si>
  <si>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</si>
  <si>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</si>
  <si>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</si>
  <si>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</si>
  <si>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</si>
  <si>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</si>
  <si>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</si>
  <si>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</si>
  <si>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</si>
  <si>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</si>
  <si>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</si>
  <si>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</si>
  <si>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</si>
  <si>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</si>
  <si>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</si>
  <si>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</si>
  <si>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</si>
  <si>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</si>
  <si>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</si>
  <si>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</si>
  <si>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</si>
  <si>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</si>
  <si>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</si>
  <si>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</si>
  <si>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</si>
  <si>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</si>
  <si>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</si>
  <si>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</si>
  <si>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</si>
  <si>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</si>
  <si>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</si>
  <si>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</si>
  <si>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</si>
  <si>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</si>
  <si>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</si>
  <si>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</si>
  <si>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</si>
  <si>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</si>
  <si>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</si>
  <si>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</si>
  <si>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</si>
  <si>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</si>
  <si>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</si>
  <si>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</si>
  <si>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</si>
  <si>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</si>
  <si>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</si>
  <si>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</si>
  <si>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</si>
  <si>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</si>
  <si>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</si>
  <si>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</si>
  <si>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</si>
  <si>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</si>
  <si>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</si>
  <si>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</si>
  <si>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</si>
  <si>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</si>
  <si>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</si>
  <si>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</si>
  <si>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</si>
  <si>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</si>
  <si>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</si>
  <si>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</si>
  <si>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</si>
  <si>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</si>
  <si>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</si>
  <si>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</si>
  <si>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</si>
  <si>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</si>
  <si>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</si>
  <si>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</si>
  <si>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</si>
  <si>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</si>
  <si>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</si>
  <si>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</si>
  <si>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</si>
  <si>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</si>
  <si>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</si>
  <si>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</si>
  <si>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</si>
  <si>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</si>
  <si>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</si>
  <si>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</si>
  <si>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</si>
  <si>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</si>
  <si>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</si>
  <si>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</si>
  <si>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</si>
  <si>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</si>
  <si>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</si>
  <si>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</si>
  <si>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</si>
  <si>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</si>
  <si>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</si>
  <si>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</si>
  <si>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</si>
  <si>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</si>
  <si>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</si>
  <si>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</si>
  <si>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</si>
  <si>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</si>
  <si>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</si>
  <si>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</si>
  <si>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</si>
  <si>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</si>
  <si>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</si>
  <si>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</si>
  <si>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</si>
  <si>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</si>
  <si>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</si>
  <si>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</si>
  <si>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</si>
  <si>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</si>
  <si>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</si>
  <si>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</si>
  <si>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</si>
  <si>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</si>
  <si>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</si>
  <si>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</si>
  <si>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</si>
  <si>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</si>
  <si>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</si>
  <si>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</si>
  <si>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</si>
  <si>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</si>
  <si>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</si>
  <si>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</si>
  <si>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</si>
  <si>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</si>
  <si>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</si>
  <si>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</si>
  <si>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</si>
  <si>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</si>
  <si>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</si>
  <si>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</si>
  <si>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</si>
  <si>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</si>
  <si>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</si>
  <si>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</si>
  <si>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</si>
  <si>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</si>
  <si>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</si>
  <si>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</si>
  <si>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</si>
  <si>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</si>
  <si>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</si>
  <si>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</si>
  <si>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</si>
  <si>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</si>
  <si>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</si>
  <si>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</si>
  <si>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</si>
  <si>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</si>
  <si>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</si>
  <si>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</si>
  <si>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</si>
  <si>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</si>
  <si>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</si>
  <si>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</si>
  <si>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</si>
  <si>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</si>
  <si>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</si>
  <si>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</si>
  <si>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</si>
  <si>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</si>
  <si>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</si>
  <si>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</si>
  <si>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</si>
  <si>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</si>
  <si>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</si>
  <si>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</si>
  <si>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</si>
  <si>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</si>
  <si>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</si>
  <si>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</si>
  <si>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</si>
  <si>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</si>
  <si>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</si>
  <si>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</si>
  <si>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</si>
  <si>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</si>
  <si>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</si>
  <si>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</si>
  <si>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</si>
  <si>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</si>
  <si>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</si>
  <si>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</si>
  <si>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</si>
  <si>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</si>
  <si>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</si>
  <si>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</si>
  <si>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</si>
  <si>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</si>
  <si>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</si>
  <si>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</si>
  <si>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</si>
  <si>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</si>
  <si>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</si>
  <si>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</si>
  <si>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</si>
  <si>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</si>
  <si>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</si>
  <si>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</si>
  <si>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</si>
  <si>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</si>
  <si>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</si>
  <si>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</si>
  <si>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</si>
  <si>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</si>
  <si>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</si>
  <si>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</si>
  <si>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</si>
  <si>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</si>
  <si>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</si>
  <si>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</si>
  <si>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</si>
  <si>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</si>
  <si>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</si>
  <si>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</si>
  <si>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</si>
  <si>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</si>
  <si>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</si>
  <si>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</si>
  <si>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</si>
  <si>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</si>
  <si>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</si>
  <si>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</si>
  <si>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</si>
  <si>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</si>
  <si>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</si>
  <si>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</si>
  <si>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</si>
  <si>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</si>
  <si>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</si>
  <si>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</si>
  <si>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</si>
  <si>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</si>
  <si>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</si>
  <si>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</si>
  <si>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</si>
  <si>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</si>
  <si>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</si>
  <si>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</si>
  <si>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</si>
  <si>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</si>
  <si>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</si>
  <si>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</si>
  <si>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</si>
  <si>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</si>
  <si>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</si>
  <si>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</si>
  <si>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</si>
  <si>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</si>
  <si>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</si>
  <si>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</si>
  <si>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</si>
  <si>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</si>
  <si>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</si>
  <si>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</si>
  <si>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</si>
  <si>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</si>
  <si>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</si>
  <si>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</si>
  <si>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</si>
  <si>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</si>
  <si>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</si>
  <si>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</si>
  <si>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</si>
  <si>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</si>
  <si>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</si>
  <si>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</si>
  <si>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</si>
  <si>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</si>
  <si>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</si>
  <si>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</si>
  <si>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</si>
  <si>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</si>
  <si>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</si>
  <si>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</si>
  <si>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</si>
  <si>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</si>
  <si>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</si>
  <si>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</si>
  <si>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</si>
  <si>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</si>
  <si>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</si>
  <si>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</si>
  <si>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</si>
  <si>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</si>
  <si>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</si>
  <si>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</si>
  <si>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</si>
  <si>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</si>
  <si>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</si>
  <si>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</si>
  <si>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</si>
  <si>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</si>
  <si>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</si>
  <si>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</si>
  <si>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</si>
  <si>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</si>
  <si>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</si>
  <si>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</si>
  <si>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</si>
  <si>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</si>
  <si>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</si>
  <si>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</si>
  <si>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</si>
  <si>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</si>
  <si>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</si>
  <si>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</si>
  <si>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</si>
  <si>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</si>
  <si>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</si>
  <si>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</si>
  <si>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</si>
  <si>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</si>
  <si>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</si>
  <si>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</si>
  <si>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</si>
  <si>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</si>
  <si>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</si>
  <si>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</si>
  <si>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</si>
  <si>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</si>
  <si>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</si>
  <si>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</si>
  <si>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</si>
  <si>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</si>
  <si>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</si>
  <si>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</si>
  <si>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</si>
  <si>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</si>
  <si>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</si>
  <si>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</si>
  <si>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</si>
  <si>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</si>
  <si>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</si>
  <si>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</si>
  <si>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</si>
  <si>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</si>
  <si>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</si>
  <si>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</si>
  <si>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</si>
  <si>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</si>
  <si>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</si>
  <si>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</si>
  <si>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</si>
  <si>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</si>
  <si>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</si>
  <si>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</si>
  <si>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</si>
  <si>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</si>
  <si>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</si>
  <si>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</si>
  <si>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</si>
  <si>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</si>
  <si>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</si>
  <si>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</si>
  <si>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</si>
  <si>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</si>
  <si>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</si>
  <si>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</si>
  <si>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</si>
  <si>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</si>
  <si>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</si>
  <si>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</si>
  <si>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</si>
  <si>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</si>
  <si>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</si>
  <si>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</si>
  <si>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</si>
  <si>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</si>
  <si>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</si>
  <si>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</si>
  <si>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</si>
  <si>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</si>
  <si>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</si>
  <si>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</si>
  <si>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</si>
  <si>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</si>
  <si>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</si>
  <si>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</si>
  <si>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</si>
  <si>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</si>
  <si>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</si>
  <si>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</si>
  <si>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</si>
  <si>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</si>
  <si>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</si>
  <si>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</si>
  <si>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</si>
  <si>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</si>
  <si>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</si>
  <si>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</si>
  <si>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</si>
  <si>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</si>
  <si>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</si>
  <si>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</si>
  <si>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</si>
  <si>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</si>
  <si>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</si>
  <si>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</si>
  <si>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</si>
  <si>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</si>
  <si>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</si>
  <si>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</si>
  <si>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</si>
  <si>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</si>
  <si>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</si>
  <si>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</si>
  <si>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</si>
  <si>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</si>
  <si>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</si>
  <si>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</si>
  <si>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</si>
  <si>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</si>
  <si>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</si>
  <si>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</si>
  <si>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</si>
  <si>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</si>
  <si>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</si>
  <si>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</si>
  <si>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</si>
  <si>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</si>
  <si>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</si>
  <si>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</si>
  <si>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</si>
  <si>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</si>
  <si>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</si>
  <si>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</si>
  <si>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</si>
  <si>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</si>
  <si>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</si>
  <si>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</si>
  <si>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</si>
  <si>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</si>
  <si>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</si>
  <si>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</si>
  <si>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</si>
  <si>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</si>
  <si>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</si>
  <si>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</si>
  <si>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</si>
  <si>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</si>
  <si>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</si>
  <si>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</si>
  <si>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</si>
  <si>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</si>
  <si>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</si>
  <si>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</si>
  <si>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</si>
  <si>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</si>
  <si>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</si>
  <si>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</si>
  <si>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</si>
  <si>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</si>
  <si>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</si>
  <si>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</si>
  <si>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</si>
  <si>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</si>
  <si>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</si>
  <si>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</si>
  <si>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</si>
  <si>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</si>
  <si>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</si>
  <si>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</si>
  <si>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</si>
  <si>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</si>
  <si>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</si>
  <si>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</si>
  <si>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</si>
  <si>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</si>
  <si>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</si>
  <si>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</si>
  <si>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</si>
  <si>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</si>
  <si>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</si>
  <si>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</si>
  <si>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</si>
  <si>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</si>
  <si>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</si>
  <si>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</si>
  <si>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</si>
  <si>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</si>
  <si>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</si>
  <si>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</si>
  <si>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</si>
  <si>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</si>
  <si>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</si>
  <si>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</si>
  <si>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</si>
  <si>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</si>
  <si>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</si>
  <si>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</si>
  <si>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</si>
  <si>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</si>
  <si>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</si>
  <si>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</si>
  <si>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</si>
  <si>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</si>
  <si>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</si>
  <si>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</si>
  <si>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</si>
  <si>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</si>
  <si>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</si>
  <si>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</si>
  <si>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</si>
  <si>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</si>
  <si>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</si>
  <si>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</si>
  <si>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</si>
  <si>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</si>
  <si>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</si>
  <si>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</si>
  <si>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</si>
  <si>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</si>
  <si>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</si>
  <si>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</si>
  <si>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</si>
  <si>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</si>
  <si>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</si>
  <si>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</si>
  <si>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</si>
  <si>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</si>
  <si>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</si>
  <si>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</si>
  <si>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</si>
  <si>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</si>
  <si>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</si>
  <si>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</si>
  <si>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</si>
  <si>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</si>
  <si>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</si>
  <si>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</si>
  <si>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</si>
  <si>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</si>
  <si>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</si>
  <si>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</si>
  <si>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</si>
  <si>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</si>
  <si>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</si>
  <si>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</si>
  <si>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</si>
  <si>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</si>
  <si>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</si>
  <si>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</si>
  <si>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</si>
  <si>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</si>
  <si>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</si>
  <si>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</si>
  <si>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</si>
  <si>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</si>
  <si>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</si>
  <si>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</si>
  <si>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</si>
  <si>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</si>
  <si>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</si>
  <si>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</si>
  <si>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</si>
  <si>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</si>
  <si>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</si>
  <si>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</si>
  <si>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</si>
  <si>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</si>
  <si>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</si>
  <si>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</si>
  <si>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</si>
  <si>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</si>
  <si>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</si>
  <si>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</si>
  <si>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</si>
  <si>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</si>
  <si>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</si>
  <si>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</si>
  <si>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</si>
  <si>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</si>
  <si>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</si>
  <si>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</si>
  <si>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</si>
  <si>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</si>
  <si>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</si>
  <si>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</si>
  <si>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</si>
  <si>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</si>
  <si>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</si>
  <si>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</si>
  <si>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</si>
  <si>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</si>
  <si>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</si>
  <si>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</si>
  <si>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</si>
  <si>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</si>
  <si>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</si>
  <si>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</si>
  <si>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</si>
  <si>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</si>
  <si>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</si>
  <si>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</si>
  <si>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</si>
  <si>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</si>
  <si>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</si>
  <si>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</si>
  <si>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</si>
  <si>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</si>
  <si>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</si>
  <si>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</si>
  <si>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</si>
  <si>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</si>
  <si>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</si>
  <si>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</si>
  <si>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</si>
  <si>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</si>
  <si>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</si>
  <si>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</si>
  <si>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</si>
  <si>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</si>
  <si>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</si>
  <si>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</si>
  <si>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</si>
  <si>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</si>
  <si>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</si>
  <si>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</si>
  <si>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</si>
  <si>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</si>
  <si>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</si>
  <si>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</si>
  <si>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</si>
  <si>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</si>
  <si>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</si>
  <si>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</si>
  <si>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</si>
  <si>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</si>
  <si>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</si>
  <si>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</si>
  <si>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</si>
  <si>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</si>
  <si>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</si>
  <si>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</si>
  <si>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</si>
  <si>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</si>
  <si>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</si>
  <si>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</si>
  <si>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</si>
  <si>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</si>
  <si>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</si>
  <si>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</si>
  <si>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</si>
  <si>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</si>
  <si>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</si>
  <si>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</si>
  <si>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</si>
  <si>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</si>
  <si>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</si>
  <si>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</si>
  <si>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</si>
  <si>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</si>
  <si>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</si>
  <si>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</si>
  <si>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</si>
  <si>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</si>
  <si>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</si>
  <si>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</si>
  <si>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</si>
  <si>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</si>
  <si>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</si>
  <si>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</si>
  <si>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</si>
  <si>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</si>
  <si>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</si>
  <si>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</si>
  <si>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</si>
  <si>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</si>
  <si>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</si>
  <si>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</si>
  <si>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</si>
  <si>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</si>
  <si>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</si>
  <si>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</si>
  <si>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</si>
  <si>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</si>
  <si>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</si>
  <si>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</si>
  <si>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</si>
  <si>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</si>
  <si>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</si>
  <si>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</si>
  <si>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</si>
  <si>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</si>
  <si>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</si>
  <si>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</si>
  <si>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</si>
  <si>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</si>
  <si>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</si>
  <si>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</si>
  <si>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</si>
  <si>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</si>
  <si>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</si>
  <si>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</si>
  <si>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</si>
  <si>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</si>
  <si>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</si>
  <si>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</si>
  <si>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</si>
  <si>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</si>
  <si>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</si>
  <si>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</si>
  <si>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</si>
  <si>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</si>
  <si>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</si>
  <si>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</si>
  <si>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</si>
  <si>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</si>
  <si>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</si>
  <si>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</si>
  <si>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</si>
  <si>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</si>
  <si>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</si>
  <si>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</si>
  <si>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</si>
  <si>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</si>
  <si>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</si>
  <si>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</si>
  <si>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</si>
  <si>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</si>
  <si>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</si>
  <si>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</si>
  <si>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</si>
  <si>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</si>
  <si>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</si>
  <si>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</si>
  <si>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</si>
  <si>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</si>
  <si>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</si>
  <si>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</si>
  <si>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</si>
  <si>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</si>
  <si>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</si>
  <si>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</si>
  <si>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</si>
  <si>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</si>
  <si>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</si>
  <si>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</si>
  <si>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</si>
  <si>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</si>
  <si>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</si>
  <si>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</si>
  <si>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</si>
  <si>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</si>
  <si>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</si>
  <si>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</si>
  <si>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</si>
  <si>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</si>
  <si>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</si>
  <si>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</si>
  <si>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</si>
  <si>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</si>
  <si>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</si>
  <si>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</si>
  <si>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</si>
  <si>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</si>
  <si>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</si>
  <si>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</si>
  <si>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</si>
  <si>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</si>
  <si>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</si>
  <si>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</si>
  <si>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</si>
  <si>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</si>
  <si>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</si>
  <si>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</si>
  <si>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</si>
  <si>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</si>
  <si>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</si>
  <si>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</si>
  <si>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</si>
  <si>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</si>
  <si>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</si>
  <si>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</si>
  <si>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</si>
  <si>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</si>
  <si>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</si>
  <si>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</si>
  <si>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</si>
  <si>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</si>
  <si>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</si>
  <si>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</si>
  <si>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</si>
  <si>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</si>
  <si>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</si>
  <si>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</si>
  <si>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</si>
  <si>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</si>
  <si>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</si>
  <si>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</si>
  <si>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</si>
  <si>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</si>
  <si>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</si>
  <si>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</si>
  <si>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</si>
  <si>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</si>
  <si>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</si>
  <si>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</si>
  <si>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</si>
  <si>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</si>
  <si>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</si>
  <si>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</si>
  <si>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</si>
  <si>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</si>
  <si>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</si>
  <si>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</si>
  <si>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</si>
  <si>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</si>
  <si>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</si>
  <si>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</si>
  <si>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</si>
  <si>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</si>
  <si>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</si>
  <si>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</si>
  <si>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</si>
  <si>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</si>
  <si>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</si>
  <si>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</si>
  <si>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</si>
  <si>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</si>
  <si>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</si>
  <si>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</si>
  <si>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</si>
  <si>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</si>
  <si>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</si>
  <si>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</si>
  <si>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</si>
  <si>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</si>
  <si>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</si>
  <si>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</si>
  <si>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</si>
  <si>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</si>
  <si>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</si>
  <si>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</si>
  <si>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</si>
  <si>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</si>
  <si>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</si>
  <si>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</si>
  <si>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</si>
  <si>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</si>
  <si>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</si>
  <si>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</si>
  <si>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</si>
  <si>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</si>
  <si>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</si>
  <si>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</si>
  <si>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</si>
  <si>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</si>
  <si>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</si>
  <si>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</si>
  <si>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</si>
  <si>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</si>
  <si>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</si>
  <si>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</si>
  <si>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</si>
  <si>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</si>
  <si>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</si>
  <si>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</si>
  <si>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</si>
  <si>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</si>
  <si>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</si>
  <si>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</si>
  <si>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</si>
  <si>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</si>
  <si>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</si>
  <si>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</si>
  <si>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</si>
  <si>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</si>
  <si>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</si>
  <si>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</si>
  <si>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</si>
  <si>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</si>
  <si>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</si>
  <si>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</si>
  <si>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</si>
  <si>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</si>
  <si>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</si>
  <si>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</si>
  <si>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</si>
  <si>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</si>
  <si>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</si>
  <si>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</si>
  <si>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</si>
  <si>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</si>
  <si>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</si>
  <si>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</si>
  <si>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</si>
  <si>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</si>
  <si>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</si>
  <si>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</si>
  <si>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</si>
  <si>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</si>
  <si>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</si>
  <si>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</si>
  <si>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</si>
  <si>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</si>
  <si>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</si>
  <si>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</si>
  <si>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</si>
  <si>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</si>
  <si>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</si>
  <si>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</si>
  <si>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</si>
  <si>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</si>
  <si>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</si>
  <si>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</si>
  <si>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</si>
  <si>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</si>
  <si>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</si>
  <si>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</si>
  <si>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</si>
  <si>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</si>
  <si>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</si>
  <si>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</si>
  <si>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</si>
  <si>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</si>
  <si>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</si>
  <si>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</si>
  <si>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</si>
  <si>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</si>
  <si>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</si>
  <si>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</si>
  <si>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</si>
  <si>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</si>
  <si>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</si>
  <si>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</si>
  <si>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</si>
  <si>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</si>
  <si>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</si>
  <si>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</si>
  <si>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</si>
  <si>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</si>
  <si>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</si>
  <si>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</si>
  <si>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</si>
  <si>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</si>
  <si>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</si>
  <si>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</si>
  <si>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</si>
  <si>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</si>
  <si>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</si>
  <si>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</si>
  <si>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</si>
  <si>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</si>
  <si>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</si>
  <si>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</si>
  <si>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</si>
  <si>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</si>
  <si>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</si>
  <si>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</si>
  <si>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</si>
  <si>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</si>
  <si>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</si>
  <si>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</si>
  <si>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</si>
  <si>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</si>
  <si>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</si>
  <si>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</si>
  <si>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</si>
  <si>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</si>
  <si>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</si>
  <si>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</si>
  <si>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</si>
  <si>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</si>
  <si>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</si>
  <si>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</si>
  <si>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</si>
  <si>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</si>
  <si>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</si>
  <si>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</si>
  <si>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</si>
  <si>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</si>
  <si>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</si>
  <si>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</si>
  <si>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</si>
  <si>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</si>
  <si>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</si>
  <si>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</si>
  <si>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</si>
  <si>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</si>
  <si>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</si>
  <si>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</si>
  <si>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</si>
  <si>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</si>
  <si>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</si>
  <si>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</si>
  <si>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</si>
  <si>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</si>
  <si>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</si>
  <si>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</si>
  <si>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</si>
  <si>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</si>
  <si>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</si>
  <si>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</si>
  <si>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</si>
  <si>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</si>
  <si>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</si>
  <si>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</si>
  <si>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</si>
  <si>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</si>
  <si>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</si>
  <si>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</si>
  <si>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</si>
  <si>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</si>
  <si>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</si>
  <si>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</si>
  <si>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</si>
  <si>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</si>
  <si>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</si>
  <si>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</si>
  <si>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</si>
  <si>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</si>
  <si>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</si>
  <si>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</si>
  <si>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</si>
  <si>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</si>
  <si>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</si>
  <si>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</si>
  <si>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</si>
  <si>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</si>
  <si>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</si>
  <si>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</si>
  <si>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</si>
  <si>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</si>
  <si>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</si>
  <si>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</si>
  <si>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</si>
  <si>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</si>
  <si>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</si>
  <si>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</si>
  <si>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</si>
  <si>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</si>
  <si>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</si>
  <si>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</si>
  <si>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</si>
  <si>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</si>
  <si>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</si>
  <si>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</si>
  <si>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</si>
  <si>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</si>
  <si>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</si>
  <si>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</si>
  <si>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</si>
  <si>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</si>
  <si>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</si>
  <si>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</si>
  <si>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</si>
  <si>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</si>
  <si>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</si>
  <si>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</si>
  <si>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</si>
  <si>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</si>
  <si>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</si>
  <si>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</si>
  <si>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</si>
  <si>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</si>
  <si>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</si>
  <si>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</si>
  <si>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</si>
  <si>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</si>
  <si>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</si>
  <si>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</si>
  <si>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</si>
  <si>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</si>
  <si>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</si>
  <si>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</si>
  <si>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</si>
  <si>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</si>
  <si>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</si>
  <si>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</si>
  <si>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</si>
  <si>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</si>
  <si>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</si>
  <si>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</si>
  <si>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</si>
  <si>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</si>
  <si>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</si>
  <si>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</si>
  <si>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</si>
  <si>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</si>
  <si>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</si>
  <si>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</si>
  <si>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</si>
  <si>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</si>
  <si>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</si>
  <si>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</si>
  <si>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</si>
  <si>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</si>
  <si>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</si>
  <si>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</si>
  <si>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</si>
  <si>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</si>
  <si>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</si>
  <si>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</si>
  <si>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</si>
  <si>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</si>
  <si>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</si>
  <si>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</si>
  <si>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</si>
  <si>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</si>
  <si>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</si>
  <si>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</si>
  <si>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</si>
  <si>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</si>
  <si>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</si>
  <si>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</si>
  <si>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</si>
  <si>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</si>
  <si>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</si>
  <si>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</si>
  <si>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</si>
  <si>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</si>
  <si>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</si>
  <si>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</si>
  <si>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</si>
  <si>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</si>
  <si>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</si>
  <si>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</si>
  <si>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</si>
  <si>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</si>
  <si>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</si>
  <si>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</si>
  <si>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</si>
  <si>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</si>
  <si>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</si>
  <si>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</si>
  <si>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</si>
  <si>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</si>
  <si>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</si>
  <si>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</si>
  <si>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</si>
  <si>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</si>
  <si>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</si>
  <si>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</si>
  <si>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</si>
  <si>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</si>
  <si>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</si>
  <si>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</si>
  <si>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</si>
  <si>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</si>
  <si>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</si>
  <si>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</si>
  <si>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</si>
  <si>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</si>
  <si>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</si>
  <si>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</si>
  <si>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</si>
  <si>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</si>
  <si>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</si>
  <si>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</si>
  <si>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</si>
  <si>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</si>
  <si>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</si>
  <si>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</si>
  <si>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</si>
  <si>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</si>
  <si>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</si>
  <si>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</si>
  <si>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</si>
  <si>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</si>
  <si>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</si>
  <si>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</si>
  <si>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</si>
  <si>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</si>
  <si>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</si>
  <si>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</si>
  <si>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</si>
  <si>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</si>
  <si>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</si>
  <si>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</si>
  <si>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</si>
  <si>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</si>
  <si>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</si>
  <si>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</si>
  <si>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</si>
  <si>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</si>
  <si>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</si>
  <si>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</si>
  <si>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</si>
  <si>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</si>
  <si>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</si>
  <si>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</si>
  <si>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</si>
  <si>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</si>
  <si>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</si>
  <si>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</si>
  <si>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</si>
  <si>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</si>
  <si>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</si>
  <si>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</si>
  <si>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</si>
  <si>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</si>
  <si>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</si>
  <si>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</si>
  <si>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</si>
  <si>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</si>
  <si>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</si>
  <si>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</si>
  <si>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</si>
  <si>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</si>
  <si>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</si>
  <si>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</si>
  <si>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</si>
  <si>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</si>
  <si>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</si>
  <si>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</si>
  <si>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</si>
  <si>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</si>
  <si>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</si>
  <si>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</si>
  <si>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</si>
  <si>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</si>
  <si>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</si>
  <si>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</si>
  <si>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</si>
  <si>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</si>
  <si>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</si>
  <si>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</si>
  <si>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</si>
  <si>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</si>
  <si>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</si>
  <si>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</si>
  <si>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</si>
  <si>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</si>
  <si>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</si>
  <si>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</si>
  <si>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</si>
  <si>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</si>
  <si>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</si>
  <si>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</si>
  <si>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</si>
  <si>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</si>
  <si>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</si>
  <si>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</si>
  <si>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</si>
  <si>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</si>
  <si>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</si>
  <si>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</si>
  <si>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</si>
  <si>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</si>
  <si>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</si>
  <si>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</si>
  <si>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</si>
  <si>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</si>
  <si>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</si>
  <si>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</si>
  <si>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</si>
  <si>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</si>
  <si>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</si>
  <si>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</si>
  <si>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</si>
  <si>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</si>
  <si>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</si>
  <si>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</si>
  <si>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</si>
  <si>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</si>
  <si>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</si>
  <si>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</si>
  <si>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</si>
  <si>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</si>
  <si>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</si>
  <si>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</si>
  <si>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</si>
  <si>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</si>
  <si>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</si>
  <si>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</si>
  <si>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</si>
  <si>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</si>
  <si>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</si>
  <si>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</si>
  <si>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</si>
  <si>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</si>
  <si>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</si>
  <si>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</si>
  <si>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</si>
  <si>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</si>
  <si>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</si>
  <si>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</si>
  <si>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</si>
  <si>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</si>
  <si>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</si>
  <si>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</si>
  <si>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</si>
  <si>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</si>
  <si>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</si>
  <si>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</si>
  <si>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</si>
  <si>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</si>
  <si>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</si>
  <si>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</si>
  <si>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</si>
  <si>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</si>
  <si>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</si>
  <si>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</si>
  <si>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</si>
  <si>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</si>
  <si>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</si>
  <si>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</si>
  <si>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</si>
  <si>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</si>
  <si>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</si>
  <si>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</si>
  <si>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</si>
  <si>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</si>
  <si>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</si>
  <si>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</si>
  <si>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</si>
  <si>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</si>
  <si>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</si>
  <si>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</si>
  <si>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</si>
  <si>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</si>
  <si>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</si>
  <si>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</si>
  <si>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</si>
  <si>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</si>
  <si>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</si>
  <si>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</si>
  <si>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</si>
  <si>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</si>
  <si>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</si>
  <si>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</si>
  <si>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</si>
  <si>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</si>
  <si>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</si>
  <si>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</si>
  <si>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</si>
  <si>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</si>
  <si>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</si>
  <si>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</si>
  <si>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</si>
  <si>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</si>
  <si>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</si>
  <si>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</si>
  <si>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</si>
  <si>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</si>
  <si>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</si>
  <si>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</si>
  <si>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</si>
  <si>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</si>
  <si>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</si>
  <si>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</si>
  <si>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</si>
  <si>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</si>
  <si>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</si>
  <si>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</si>
  <si>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</si>
  <si>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</si>
  <si>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</si>
  <si>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</si>
  <si>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</si>
  <si>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</si>
  <si>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</si>
  <si>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</si>
  <si>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</si>
  <si>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</si>
  <si>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</si>
  <si>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</si>
  <si>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</si>
  <si>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</si>
  <si>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</si>
  <si>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</si>
  <si>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</si>
  <si>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</si>
  <si>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</si>
  <si>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</si>
  <si>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</si>
  <si>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</si>
  <si>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</si>
  <si>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</si>
  <si>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</si>
  <si>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</si>
  <si>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</si>
  <si>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</si>
  <si>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</si>
  <si>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</si>
  <si>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</si>
  <si>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</si>
  <si>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</si>
  <si>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</si>
  <si>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</si>
  <si>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</si>
  <si>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</si>
  <si>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</si>
  <si>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</si>
  <si>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</si>
  <si>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</si>
  <si>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</si>
  <si>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</si>
  <si>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</si>
  <si>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</si>
  <si>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</si>
  <si>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</si>
  <si>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</si>
  <si>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</si>
  <si>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</si>
  <si>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</si>
  <si>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</si>
  <si>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</si>
  <si>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</si>
  <si>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</si>
  <si>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</si>
  <si>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</si>
  <si>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</si>
  <si>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</si>
  <si>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</si>
  <si>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</si>
  <si>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</si>
  <si>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</si>
  <si>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</si>
  <si>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</si>
  <si>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</si>
  <si>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</si>
  <si>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</si>
  <si>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</si>
  <si>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</si>
  <si>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</si>
  <si>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</si>
  <si>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</si>
  <si>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</si>
  <si>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</si>
  <si>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</si>
  <si>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</si>
  <si>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</si>
  <si>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</si>
  <si>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</si>
  <si>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</si>
  <si>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</si>
  <si>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</si>
  <si>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</si>
  <si>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</si>
  <si>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</si>
  <si>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</si>
  <si>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</si>
  <si>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</si>
  <si>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</si>
  <si>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</si>
  <si>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</si>
  <si>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</si>
  <si>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</si>
  <si>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</si>
  <si>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</si>
  <si>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</si>
  <si>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</si>
  <si>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</si>
  <si>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</si>
  <si>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</si>
  <si>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</si>
  <si>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</si>
  <si>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</si>
  <si>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</si>
  <si>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</si>
  <si>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</si>
  <si>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</si>
  <si>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</si>
  <si>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</si>
  <si>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</si>
  <si>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</si>
  <si>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</si>
  <si>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</si>
  <si>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</si>
  <si>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</si>
  <si>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</si>
  <si>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</si>
  <si>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</si>
  <si>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</si>
  <si>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</si>
  <si>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</si>
  <si>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</si>
  <si>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</si>
  <si>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</si>
  <si>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</si>
  <si>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</si>
  <si>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</si>
  <si>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</si>
  <si>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</si>
  <si>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</si>
  <si>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</si>
  <si>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</si>
  <si>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</si>
  <si>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</si>
  <si>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</si>
  <si>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</si>
  <si>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</si>
  <si>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</si>
  <si>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</si>
  <si>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</si>
  <si>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</si>
  <si>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</si>
  <si>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</si>
  <si>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</si>
  <si>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</si>
  <si>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</si>
  <si>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</si>
  <si>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</si>
  <si>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</si>
  <si>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</si>
  <si>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</si>
  <si>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</si>
  <si>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</si>
  <si>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</si>
  <si>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</si>
  <si>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</si>
  <si>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</si>
  <si>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</si>
  <si>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</si>
  <si>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</si>
  <si>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</si>
  <si>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</si>
  <si>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</si>
  <si>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</si>
  <si>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</si>
  <si>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</si>
  <si>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</si>
  <si>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</si>
  <si>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</si>
  <si>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</si>
  <si>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</si>
  <si>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</si>
  <si>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</si>
  <si>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</si>
  <si>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</si>
  <si>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</si>
  <si>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</si>
  <si>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</si>
  <si>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</si>
  <si>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</si>
  <si>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</si>
  <si>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</si>
  <si>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</si>
  <si>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</si>
  <si>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</si>
  <si>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</si>
  <si>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</si>
  <si>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</si>
  <si>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</si>
  <si>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</si>
  <si>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</si>
  <si>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</si>
  <si>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</si>
  <si>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</si>
  <si>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</si>
  <si>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</si>
  <si>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</si>
  <si>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</si>
  <si>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</si>
  <si>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</si>
  <si>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</si>
  <si>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</si>
  <si>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</si>
  <si>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</si>
  <si>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</si>
  <si>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</si>
  <si>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</si>
  <si>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</si>
  <si>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</si>
  <si>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</si>
  <si>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</si>
  <si>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</si>
  <si>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</si>
  <si>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</si>
  <si>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</si>
  <si>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</si>
  <si>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</si>
  <si>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</si>
  <si>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</si>
  <si>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</si>
  <si>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</si>
  <si>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</si>
  <si>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</si>
  <si>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</si>
  <si>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</si>
  <si>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</si>
  <si>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</si>
  <si>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</si>
  <si>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</si>
  <si>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</si>
  <si>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</si>
  <si>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</si>
  <si>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</si>
  <si>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</si>
  <si>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</si>
  <si>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</si>
  <si>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</si>
  <si>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</si>
  <si>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</si>
  <si>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</si>
  <si>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</si>
  <si>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</si>
  <si>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</si>
  <si>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</si>
  <si>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</si>
  <si>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</si>
  <si>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</si>
  <si>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</si>
  <si>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</si>
  <si>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</si>
  <si>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</si>
  <si>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</si>
  <si>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</si>
  <si>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</si>
  <si>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</si>
  <si>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</si>
  <si>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</si>
  <si>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</si>
  <si>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</si>
  <si>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</si>
  <si>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</si>
  <si>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</si>
  <si>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</si>
  <si>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</si>
  <si>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</si>
  <si>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</si>
  <si>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</si>
  <si>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</si>
  <si>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</si>
  <si>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</si>
  <si>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</si>
  <si>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</si>
  <si>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</si>
  <si>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</si>
  <si>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</si>
  <si>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</si>
  <si>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</si>
  <si>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</si>
  <si>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</si>
  <si>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</si>
  <si>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</si>
  <si>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</si>
  <si>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</si>
  <si>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</si>
  <si>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</si>
  <si>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</si>
  <si>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</si>
  <si>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</si>
  <si>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</si>
  <si>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</si>
  <si>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</si>
  <si>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</si>
  <si>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</si>
  <si>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</si>
  <si>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</si>
  <si>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</si>
  <si>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</si>
  <si>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</si>
  <si>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</si>
  <si>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</si>
  <si>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</si>
  <si>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</si>
  <si>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</si>
  <si>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</si>
  <si>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</si>
  <si>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</si>
  <si>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</si>
  <si>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</si>
  <si>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</si>
  <si>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</si>
  <si>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</si>
  <si>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</si>
  <si>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</si>
  <si>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</si>
  <si>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</si>
  <si>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</si>
  <si>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</si>
  <si>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</si>
  <si>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</si>
  <si>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</si>
  <si>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</si>
  <si>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</si>
  <si>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</si>
  <si>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</si>
  <si>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</si>
  <si>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</si>
  <si>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</si>
  <si>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</si>
  <si>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</si>
  <si>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</si>
  <si>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</si>
  <si>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</si>
  <si>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</si>
  <si>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</si>
  <si>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</si>
  <si>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</si>
  <si>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</si>
  <si>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</si>
  <si>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</si>
  <si>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</si>
  <si>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</si>
  <si>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</si>
  <si>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</si>
  <si>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</si>
  <si>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</si>
  <si>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</si>
  <si>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</si>
  <si>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</si>
  <si>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</si>
  <si>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</si>
  <si>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</si>
  <si>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</si>
  <si>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</si>
  <si>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</si>
  <si>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</si>
  <si>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</si>
  <si>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</si>
  <si>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</si>
  <si>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</si>
  <si>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</si>
  <si>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</si>
  <si>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</si>
  <si>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</si>
  <si>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</si>
  <si>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</si>
  <si>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</si>
  <si>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</si>
  <si>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</si>
  <si>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</si>
  <si>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</si>
  <si>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</si>
  <si>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</si>
  <si>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</si>
  <si>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</si>
  <si>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</si>
  <si>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</si>
  <si>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</si>
  <si>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</si>
  <si>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</si>
  <si>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</si>
  <si>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</si>
  <si>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</si>
  <si>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</si>
  <si>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</si>
  <si>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</si>
  <si>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</si>
  <si>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</si>
  <si>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</si>
  <si>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</si>
  <si>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</si>
  <si>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</si>
  <si>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</si>
  <si>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</si>
  <si>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</si>
  <si>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</si>
  <si>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</si>
  <si>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</si>
  <si>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</si>
  <si>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</si>
  <si>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</si>
  <si>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</si>
  <si>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</si>
  <si>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</si>
  <si>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</si>
  <si>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</si>
  <si>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</si>
  <si>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</si>
  <si>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</si>
  <si>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</si>
  <si>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</si>
  <si>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</si>
  <si>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</si>
  <si>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</si>
  <si>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</si>
  <si>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</si>
  <si>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</si>
  <si>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</si>
  <si>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</si>
  <si>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</si>
  <si>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</si>
  <si>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</si>
  <si>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</si>
  <si>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</si>
  <si>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</si>
  <si>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</si>
  <si>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</si>
  <si>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</si>
  <si>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</si>
  <si>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</si>
  <si>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</si>
  <si>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</si>
  <si>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</si>
  <si>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</si>
  <si>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</si>
  <si>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</si>
  <si>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</si>
  <si>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</si>
  <si>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</si>
  <si>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</si>
  <si>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</si>
  <si>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</si>
  <si>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</si>
  <si>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</si>
  <si>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</si>
  <si>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</si>
  <si>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</si>
  <si>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</si>
  <si>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</si>
  <si>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</si>
  <si>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</si>
  <si>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</si>
  <si>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</si>
  <si>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</si>
  <si>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</si>
  <si>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</si>
  <si>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</si>
  <si>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</si>
  <si>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</si>
  <si>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</si>
  <si>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</si>
  <si>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</si>
  <si>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</si>
  <si>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</si>
  <si>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</si>
  <si>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</si>
  <si>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</si>
  <si>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</si>
  <si>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</si>
  <si>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</si>
  <si>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</si>
  <si>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</si>
  <si>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</si>
  <si>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</si>
  <si>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</si>
  <si>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</si>
  <si>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</si>
  <si>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</si>
  <si>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</si>
  <si>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</si>
  <si>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</si>
  <si>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</si>
  <si>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</si>
  <si>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</si>
  <si>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</si>
  <si>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</si>
  <si>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</si>
  <si>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</si>
  <si>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</si>
  <si>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</si>
  <si>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</si>
  <si>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</si>
  <si>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</si>
  <si>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</si>
  <si>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</si>
  <si>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</si>
  <si>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</si>
  <si>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</si>
  <si>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</si>
  <si>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</si>
  <si>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</si>
  <si>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</si>
  <si>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</si>
  <si>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</si>
  <si>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</si>
  <si>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</si>
  <si>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</si>
  <si>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</si>
  <si>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</si>
  <si>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</si>
  <si>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</si>
  <si>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</si>
  <si>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</si>
  <si>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</si>
  <si>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</si>
  <si>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</si>
  <si>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</si>
  <si>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</si>
  <si>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</si>
  <si>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</si>
  <si>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</si>
  <si>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</si>
  <si>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</si>
  <si>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</si>
  <si>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</si>
  <si>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</si>
  <si>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</si>
  <si>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</si>
  <si>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</si>
  <si>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</si>
  <si>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</si>
  <si>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</si>
  <si>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</si>
  <si>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</si>
  <si>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</si>
  <si>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</si>
  <si>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</si>
  <si>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</si>
  <si>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</si>
  <si>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</si>
  <si>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</si>
  <si>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</si>
  <si>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</si>
  <si>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</si>
  <si>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</si>
  <si>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</si>
  <si>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</si>
  <si>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</si>
  <si>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</si>
  <si>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</si>
  <si>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</si>
  <si>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</si>
  <si>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</si>
  <si>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</si>
  <si>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</si>
  <si>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</si>
  <si>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</si>
  <si>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</si>
  <si>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</si>
  <si>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</si>
  <si>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</si>
  <si>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</si>
  <si>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</si>
  <si>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</si>
  <si>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</si>
  <si>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</si>
  <si>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</si>
  <si>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</si>
  <si>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</si>
  <si>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</si>
  <si>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</si>
  <si>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</si>
  <si>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</si>
  <si>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</si>
  <si>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</si>
  <si>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</si>
  <si>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</si>
  <si>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</si>
  <si>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</si>
  <si>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</si>
  <si>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</si>
  <si>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</si>
  <si>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</si>
  <si>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</si>
  <si>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</si>
  <si>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</si>
  <si>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</si>
  <si>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</si>
  <si>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</si>
  <si>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</si>
  <si>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</si>
  <si>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</si>
  <si>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</si>
  <si>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</si>
  <si>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</si>
  <si>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</si>
  <si>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</si>
  <si>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</si>
  <si>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</si>
  <si>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</si>
  <si>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</si>
  <si>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</si>
  <si>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</si>
  <si>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</si>
  <si>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</si>
  <si>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</si>
  <si>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</si>
  <si>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</si>
  <si>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</si>
  <si>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</si>
  <si>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</si>
  <si>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</si>
  <si>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</si>
  <si>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</si>
  <si>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</si>
  <si>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</si>
  <si>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</si>
  <si>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</si>
  <si>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</si>
  <si>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</si>
  <si>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</si>
  <si>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</si>
  <si>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</si>
  <si>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</si>
  <si>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</si>
  <si>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</si>
  <si>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</si>
  <si>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</si>
  <si>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</si>
  <si>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</si>
  <si>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</si>
  <si>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</si>
  <si>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</si>
  <si>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</si>
  <si>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</si>
  <si>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</si>
  <si>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</si>
  <si>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</si>
  <si>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</si>
  <si>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</si>
  <si>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</si>
  <si>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</si>
  <si>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</si>
  <si>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</si>
  <si>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</si>
  <si>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</si>
  <si>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</si>
  <si>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</si>
  <si>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</si>
  <si>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</si>
  <si>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</si>
  <si>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</si>
  <si>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</si>
  <si>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</si>
  <si>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</si>
  <si>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</si>
  <si>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</si>
  <si>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</si>
  <si>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</si>
  <si>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</si>
  <si>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</si>
  <si>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</si>
  <si>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</si>
  <si>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</si>
  <si>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</si>
  <si>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</si>
  <si>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</si>
  <si>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</si>
  <si>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</si>
  <si>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</si>
  <si>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</si>
  <si>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</si>
  <si>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</si>
  <si>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</si>
  <si>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</si>
  <si>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</si>
  <si>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</si>
  <si>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</si>
  <si>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</si>
  <si>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</si>
  <si>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</si>
  <si>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</si>
  <si>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</si>
  <si>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</si>
  <si>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</si>
  <si>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</si>
  <si>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</si>
  <si>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</si>
  <si>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</si>
  <si>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</si>
  <si>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</si>
  <si>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</si>
  <si>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</si>
  <si>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</si>
  <si>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</si>
  <si>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</si>
  <si>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</si>
  <si>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</si>
  <si>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</si>
  <si>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</si>
  <si>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</si>
  <si>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</si>
  <si>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</si>
  <si>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</si>
  <si>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</si>
  <si>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</si>
  <si>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</si>
  <si>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</si>
  <si>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</si>
  <si>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</si>
  <si>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</si>
  <si>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</si>
  <si>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</si>
  <si>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</si>
  <si>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</si>
  <si>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</si>
  <si>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</si>
  <si>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</si>
  <si>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</si>
  <si>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</si>
  <si>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</si>
  <si>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</si>
  <si>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</si>
  <si>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</si>
  <si>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</si>
  <si>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</si>
  <si>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</si>
  <si>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</si>
  <si>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</si>
  <si>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</si>
  <si>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</si>
  <si>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</si>
  <si>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</si>
  <si>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</si>
  <si>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</si>
  <si>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</si>
  <si>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</si>
  <si>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</si>
  <si>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</si>
  <si>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</si>
  <si>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</si>
  <si>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</si>
  <si>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</si>
  <si>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</si>
  <si>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</si>
  <si>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</si>
  <si>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</si>
  <si>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</si>
  <si>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</si>
  <si>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</si>
  <si>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</si>
  <si>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</si>
  <si>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</si>
  <si>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</si>
  <si>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</si>
  <si>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</si>
  <si>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</si>
  <si>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</si>
  <si>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</si>
  <si>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</si>
  <si>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</si>
  <si>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</si>
  <si>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</si>
  <si>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</si>
  <si>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</si>
  <si>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</si>
  <si>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</si>
  <si>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</si>
  <si>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</si>
  <si>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</si>
  <si>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</si>
  <si>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</si>
  <si>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</si>
  <si>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</si>
  <si>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</si>
  <si>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</si>
  <si>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</si>
  <si>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</si>
  <si>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</si>
  <si>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</si>
  <si>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</si>
  <si>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</si>
  <si>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</si>
  <si>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</si>
  <si>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</si>
  <si>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</si>
  <si>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</si>
  <si>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</si>
  <si>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</si>
  <si>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</si>
  <si>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</si>
  <si>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</si>
  <si>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</si>
  <si>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</si>
  <si>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</si>
  <si>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</si>
  <si>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</si>
  <si>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</si>
  <si>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</si>
  <si>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</si>
  <si>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</si>
  <si>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</si>
  <si>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</si>
  <si>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</si>
  <si>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</si>
  <si>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</si>
  <si>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</si>
  <si>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</si>
  <si>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</si>
  <si>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</si>
  <si>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</si>
  <si>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</si>
  <si>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</si>
  <si>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</si>
  <si>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</si>
  <si>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</si>
  <si>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</si>
  <si>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</si>
  <si>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</si>
  <si>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</si>
  <si>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</si>
  <si>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</si>
  <si>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</si>
  <si>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</si>
  <si>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</si>
  <si>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</si>
  <si>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</si>
  <si>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</si>
  <si>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</si>
  <si>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</si>
  <si>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</si>
  <si>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</si>
  <si>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</si>
  <si>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</si>
  <si>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</si>
  <si>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</si>
  <si>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</si>
  <si>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</si>
  <si>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</si>
  <si>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</si>
  <si>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</si>
  <si>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</si>
  <si>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</si>
  <si>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</si>
  <si>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</si>
  <si>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</si>
  <si>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</si>
  <si>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</si>
  <si>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</si>
  <si>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</si>
  <si>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</si>
  <si>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</si>
  <si>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</si>
  <si>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</si>
  <si>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</si>
  <si>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</si>
  <si>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</si>
  <si>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</si>
  <si>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</si>
  <si>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</si>
  <si>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</si>
  <si>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</si>
  <si>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</si>
  <si>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</si>
  <si>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</si>
  <si>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</si>
  <si>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</si>
  <si>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</si>
  <si>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</si>
  <si>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</si>
  <si>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</si>
  <si>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</si>
  <si>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</si>
  <si>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</si>
  <si>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</si>
  <si>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</si>
  <si>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</si>
  <si>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</si>
  <si>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</si>
  <si>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</si>
  <si>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</si>
  <si>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</si>
  <si>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</si>
  <si>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</si>
  <si>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</si>
  <si>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</si>
  <si>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</si>
  <si>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</si>
  <si>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</si>
  <si>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</si>
  <si>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</si>
  <si>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</si>
  <si>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</si>
  <si>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</si>
  <si>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</si>
  <si>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</si>
  <si>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</si>
  <si>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</si>
  <si>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</si>
  <si>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</si>
  <si>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</si>
  <si>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</si>
  <si>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</si>
  <si>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</si>
  <si>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</si>
  <si>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</si>
  <si>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</si>
  <si>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</si>
  <si>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</si>
  <si>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</si>
  <si>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</si>
  <si>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</si>
  <si>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</si>
  <si>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</si>
  <si>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</si>
  <si>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</si>
  <si>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</si>
  <si>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</si>
  <si>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</si>
  <si>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</si>
  <si>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</si>
  <si>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</si>
  <si>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</si>
  <si>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</si>
  <si>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</si>
  <si>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</si>
  <si>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</si>
  <si>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</si>
  <si>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</si>
  <si>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</si>
  <si>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</si>
  <si>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</si>
  <si>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</si>
  <si>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</si>
  <si>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</si>
  <si>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</si>
  <si>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</si>
  <si>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</si>
  <si>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</si>
  <si>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</si>
  <si>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</si>
  <si>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</si>
  <si>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</si>
  <si>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</si>
  <si>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</si>
  <si>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</si>
  <si>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</si>
  <si>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</si>
  <si>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</si>
  <si>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</si>
  <si>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</si>
  <si>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</si>
  <si>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</si>
  <si>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</si>
  <si>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</si>
  <si>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</si>
  <si>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</si>
  <si>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</si>
  <si>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</si>
  <si>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</si>
  <si>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</si>
  <si>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</si>
  <si>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</si>
  <si>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</si>
  <si>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</si>
  <si>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</si>
  <si>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</si>
  <si>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</si>
  <si>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</si>
  <si>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</si>
  <si>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</si>
  <si>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</si>
  <si>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</si>
  <si>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</si>
  <si>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</si>
  <si>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</si>
  <si>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</si>
  <si>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</si>
  <si>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</si>
  <si>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</si>
  <si>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</si>
  <si>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</si>
  <si>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</si>
  <si>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</si>
  <si>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</si>
  <si>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</si>
  <si>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</si>
  <si>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</si>
  <si>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</si>
  <si>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</si>
  <si>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</si>
  <si>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</si>
  <si>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</si>
  <si>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</si>
  <si>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</si>
  <si>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</si>
  <si>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</si>
  <si>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</si>
  <si>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</si>
  <si>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</si>
  <si>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</si>
  <si>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</si>
  <si>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</si>
  <si>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</si>
  <si>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</si>
  <si>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</si>
  <si>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</si>
  <si>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</si>
  <si>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</si>
  <si>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</si>
  <si>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</si>
  <si>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</si>
  <si>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</si>
  <si>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</si>
  <si>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</si>
  <si>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</si>
  <si>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</si>
  <si>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</si>
  <si>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</si>
  <si>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</si>
  <si>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</si>
  <si>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</si>
  <si>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</si>
  <si>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</si>
  <si>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</si>
  <si>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</si>
  <si>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</si>
  <si>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</si>
  <si>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</si>
  <si>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</si>
  <si>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</si>
  <si>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</si>
  <si>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</si>
  <si>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</si>
  <si>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</si>
  <si>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</si>
  <si>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</si>
  <si>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</si>
  <si>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</si>
  <si>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</si>
  <si>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</si>
  <si>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</si>
  <si>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</si>
  <si>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</si>
  <si>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</si>
  <si>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</si>
  <si>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</si>
  <si>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</si>
  <si>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</si>
  <si>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</si>
  <si>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</si>
  <si>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</si>
  <si>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</si>
  <si>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</si>
  <si>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</si>
  <si>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</si>
  <si>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</si>
  <si>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</si>
  <si>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</si>
  <si>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</si>
  <si>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</si>
  <si>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</si>
  <si>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</si>
  <si>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</si>
  <si>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</si>
  <si>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</si>
  <si>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</si>
  <si>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</si>
  <si>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</si>
  <si>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</si>
  <si>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</si>
  <si>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</si>
  <si>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</si>
  <si>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</si>
  <si>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</si>
  <si>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</si>
  <si>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</si>
  <si>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</si>
  <si>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</si>
  <si>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</si>
  <si>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</si>
  <si>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</si>
  <si>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</si>
  <si>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</si>
  <si>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</si>
  <si>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</si>
  <si>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</si>
  <si>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</si>
  <si>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</si>
  <si>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</si>
  <si>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</si>
  <si>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</si>
  <si>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</si>
  <si>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</si>
  <si>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</si>
  <si>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</si>
  <si>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</si>
  <si>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</si>
  <si>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</si>
  <si>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</si>
  <si>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</si>
  <si>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</si>
  <si>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</si>
  <si>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</si>
  <si>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</si>
  <si>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</si>
  <si>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</si>
  <si>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</si>
  <si>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</si>
  <si>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</si>
  <si>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</si>
  <si>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</si>
  <si>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</si>
  <si>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</si>
  <si>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</si>
  <si>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</si>
  <si>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</si>
  <si>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</si>
  <si>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</si>
  <si>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</si>
  <si>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</si>
  <si>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</si>
  <si>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</si>
  <si>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</si>
  <si>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</si>
  <si>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</si>
  <si>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</si>
  <si>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</si>
  <si>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</si>
  <si>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</si>
  <si>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</si>
  <si>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</si>
  <si>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</si>
  <si>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</si>
  <si>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</si>
  <si>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</si>
  <si>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</si>
  <si>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</si>
  <si>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</si>
  <si>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</si>
  <si>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</si>
  <si>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</si>
  <si>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</si>
  <si>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</si>
  <si>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</si>
  <si>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</si>
  <si>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</si>
  <si>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</si>
  <si>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</si>
  <si>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</si>
  <si>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</si>
  <si>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</si>
  <si>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</si>
  <si>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</si>
  <si>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</si>
  <si>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</si>
  <si>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</si>
  <si>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</si>
  <si>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</si>
  <si>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</si>
  <si>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</si>
  <si>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</si>
  <si>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</si>
  <si>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</si>
  <si>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</si>
  <si>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</si>
  <si>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</si>
  <si>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</si>
  <si>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</si>
  <si>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</si>
  <si>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</si>
  <si>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</si>
  <si>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</si>
  <si>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</si>
  <si>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</si>
  <si>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</si>
  <si>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</si>
  <si>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</si>
  <si>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</si>
  <si>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</si>
  <si>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</si>
  <si>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</si>
  <si>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</si>
  <si>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</si>
  <si>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</si>
  <si>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</si>
  <si>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</si>
  <si>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</si>
  <si>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</si>
  <si>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</si>
  <si>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</si>
  <si>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</si>
  <si>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</si>
  <si>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</si>
  <si>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</si>
  <si>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</si>
  <si>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</si>
  <si>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</si>
  <si>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</si>
  <si>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</si>
  <si>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</si>
  <si>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</si>
  <si>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</si>
  <si>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</si>
  <si>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</si>
  <si>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</si>
  <si>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</si>
  <si>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</si>
  <si>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</si>
  <si>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</si>
  <si>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</si>
  <si>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</si>
  <si>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</si>
  <si>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</si>
  <si>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</si>
  <si>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</si>
  <si>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</si>
  <si>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</si>
  <si>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</si>
  <si>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</si>
  <si>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</si>
  <si>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</si>
  <si>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</si>
  <si>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</si>
  <si>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</si>
  <si>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</si>
  <si>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</si>
  <si>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</si>
  <si>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</si>
  <si>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</si>
  <si>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</si>
  <si>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</si>
  <si>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</si>
  <si>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</si>
  <si>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</si>
  <si>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</si>
  <si>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</si>
  <si>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</si>
  <si>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</si>
  <si>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</si>
  <si>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</si>
  <si>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</si>
  <si>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</si>
  <si>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</si>
  <si>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</si>
  <si>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</si>
  <si>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</si>
  <si>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</si>
  <si>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</si>
  <si>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</si>
  <si>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</si>
  <si>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</si>
  <si>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</si>
  <si>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</si>
  <si>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</si>
  <si>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</si>
  <si>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</si>
  <si>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</si>
  <si>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</si>
  <si>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</si>
  <si>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</si>
  <si>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</si>
  <si>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</si>
  <si>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</si>
  <si>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</si>
  <si>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</si>
  <si>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</si>
  <si>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</si>
  <si>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</si>
  <si>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</si>
  <si>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</si>
  <si>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</si>
  <si>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</si>
  <si>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</si>
  <si>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</si>
  <si>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</si>
  <si>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</si>
  <si>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</si>
  <si>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</si>
  <si>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</si>
  <si>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</si>
  <si>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</si>
  <si>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</si>
  <si>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</si>
  <si>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</si>
  <si>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</si>
  <si>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</si>
  <si>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</si>
  <si>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</si>
  <si>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</si>
  <si>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</si>
  <si>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</si>
  <si>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</si>
  <si>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</si>
  <si>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</si>
  <si>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</si>
  <si>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</si>
  <si>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</si>
  <si>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</si>
  <si>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</si>
  <si>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</si>
  <si>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</si>
  <si>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</si>
  <si>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</si>
  <si>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</si>
  <si>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</si>
  <si>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</si>
  <si>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</si>
  <si>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</si>
  <si>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</si>
  <si>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</si>
  <si>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</si>
  <si>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</si>
  <si>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</si>
  <si>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</si>
  <si>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</si>
  <si>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</si>
  <si>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</si>
  <si>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</si>
  <si>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</si>
  <si>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</si>
  <si>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</si>
  <si>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</si>
  <si>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</si>
  <si>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</si>
  <si>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</si>
  <si>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</si>
  <si>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</si>
  <si>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</si>
  <si>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</si>
  <si>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</si>
  <si>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</si>
  <si>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</si>
  <si>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</si>
  <si>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</si>
  <si>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</si>
  <si>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</si>
  <si>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</si>
  <si>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</si>
  <si>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</si>
  <si>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</si>
  <si>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</si>
  <si>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</si>
  <si>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</si>
  <si>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</si>
  <si>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</si>
  <si>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</si>
  <si>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</si>
  <si>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</si>
  <si>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</si>
  <si>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</si>
  <si>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</si>
  <si>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</si>
  <si>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</si>
  <si>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</si>
  <si>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</si>
  <si>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</si>
  <si>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</si>
  <si>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</si>
  <si>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</si>
  <si>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</si>
  <si>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</si>
  <si>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</si>
  <si>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</si>
  <si>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</si>
  <si>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</si>
  <si>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</si>
  <si>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</si>
  <si>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</si>
  <si>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</si>
  <si>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</si>
  <si>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</si>
  <si>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</si>
  <si>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</si>
  <si>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</si>
  <si>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</si>
  <si>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</si>
  <si>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</si>
  <si>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</si>
  <si>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</si>
  <si>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</si>
  <si>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</si>
  <si>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</si>
  <si>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</si>
  <si>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</si>
  <si>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</si>
  <si>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</si>
  <si>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</si>
  <si>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</si>
  <si>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</si>
  <si>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</si>
  <si>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</si>
  <si>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</si>
  <si>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</si>
  <si>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</si>
  <si>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</si>
  <si>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</si>
  <si>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</si>
  <si>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</si>
  <si>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</si>
  <si>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</si>
  <si>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</si>
  <si>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</si>
  <si>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</si>
  <si>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</si>
  <si>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</si>
  <si>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</si>
  <si>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</si>
  <si>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</si>
  <si>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</si>
  <si>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</si>
  <si>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</si>
  <si>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</si>
  <si>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</si>
  <si>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</si>
  <si>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</si>
  <si>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</si>
  <si>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</si>
  <si>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</si>
  <si>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</si>
  <si>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</si>
  <si>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</si>
  <si>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</si>
  <si>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</si>
  <si>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</si>
  <si>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</si>
  <si>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</si>
  <si>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</si>
  <si>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</si>
  <si>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</si>
  <si>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</si>
  <si>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</si>
  <si>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</si>
  <si>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</si>
  <si>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</si>
  <si>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</si>
  <si>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</si>
  <si>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</si>
  <si>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</si>
  <si>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</si>
  <si>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</si>
  <si>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</si>
  <si>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</si>
  <si>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</si>
  <si>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</si>
  <si>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</si>
  <si>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</si>
  <si>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</si>
  <si>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</si>
  <si>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</si>
  <si>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</si>
  <si>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</si>
  <si>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</si>
  <si>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</si>
  <si>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</si>
  <si>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</si>
  <si>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</si>
  <si>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</si>
  <si>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</si>
  <si>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</si>
  <si>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</si>
  <si>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</si>
  <si>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</si>
  <si>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</si>
  <si>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</si>
  <si>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</si>
  <si>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</si>
  <si>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</si>
  <si>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</si>
  <si>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</si>
  <si>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</si>
  <si>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</si>
  <si>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</si>
  <si>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</si>
  <si>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</si>
  <si>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</si>
  <si>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</si>
  <si>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</si>
  <si>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</si>
  <si>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</si>
  <si>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</si>
  <si>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</si>
  <si>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</si>
  <si>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</si>
  <si>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</si>
  <si>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</si>
  <si>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</si>
  <si>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</si>
  <si>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</si>
  <si>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</si>
  <si>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</si>
  <si>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</si>
  <si>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</si>
  <si>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</si>
  <si>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</si>
  <si>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</si>
  <si>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</si>
  <si>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</si>
  <si>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</si>
  <si>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</si>
  <si>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</si>
  <si>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</si>
  <si>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</si>
  <si>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</si>
  <si>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</si>
  <si>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</si>
  <si>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</si>
  <si>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</si>
  <si>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</si>
  <si>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</si>
  <si>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</si>
  <si>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</si>
  <si>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</si>
  <si>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</si>
  <si>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</si>
  <si>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</si>
  <si>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</si>
  <si>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</si>
  <si>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</si>
  <si>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</si>
  <si>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</si>
  <si>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</si>
  <si>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</si>
  <si>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</si>
  <si>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</si>
  <si>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</si>
  <si>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</si>
  <si>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</si>
  <si>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</si>
  <si>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</si>
  <si>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</si>
  <si>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</si>
  <si>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</si>
  <si>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</si>
  <si>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</si>
  <si>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</si>
  <si>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</si>
  <si>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</si>
  <si>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</si>
  <si>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</si>
  <si>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</si>
  <si>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</si>
  <si>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</si>
  <si>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</si>
  <si>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</si>
  <si>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</si>
  <si>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</si>
  <si>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</si>
  <si>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</si>
  <si>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</si>
  <si>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</si>
  <si>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</si>
  <si>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</si>
  <si>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</si>
  <si>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</si>
  <si>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</si>
  <si>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</si>
  <si>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</si>
  <si>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</si>
  <si>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</si>
  <si>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</si>
  <si>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</si>
  <si>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</si>
  <si>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</si>
  <si>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</si>
  <si>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</si>
  <si>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</si>
  <si>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</si>
  <si>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</si>
  <si>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</si>
  <si>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</si>
  <si>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</si>
  <si>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</si>
  <si>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</si>
  <si>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</si>
  <si>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</si>
  <si>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</si>
  <si>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</si>
  <si>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</si>
  <si>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</si>
  <si>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</si>
  <si>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</si>
  <si>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</si>
  <si>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</si>
  <si>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</si>
  <si>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</si>
  <si>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</si>
  <si>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</si>
  <si>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</si>
  <si>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</si>
  <si>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</si>
  <si>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</si>
  <si>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</si>
  <si>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</si>
  <si>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</si>
  <si>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</si>
  <si>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</si>
  <si>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</si>
  <si>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</si>
  <si>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</si>
  <si>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</si>
  <si>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</si>
  <si>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</si>
  <si>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</si>
  <si>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</si>
  <si>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</si>
  <si>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</si>
  <si>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</si>
  <si>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</si>
  <si>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</si>
  <si>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</si>
  <si>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</si>
  <si>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</si>
  <si>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</si>
  <si>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</si>
  <si>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</si>
  <si>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</si>
  <si>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</si>
  <si>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</si>
  <si>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</si>
  <si>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</si>
  <si>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</si>
  <si>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</si>
  <si>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</si>
  <si>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</si>
  <si>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</si>
  <si>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</si>
  <si>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</si>
  <si>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</si>
  <si>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</si>
  <si>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</si>
  <si>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</si>
  <si>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</si>
  <si>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</si>
  <si>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</si>
  <si>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</si>
  <si>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</si>
  <si>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</si>
  <si>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</si>
  <si>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</si>
  <si>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</si>
  <si>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</si>
  <si>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</si>
  <si>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</si>
  <si>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</si>
  <si>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</si>
  <si>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</si>
  <si>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</si>
  <si>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</si>
  <si>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</si>
  <si>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</si>
  <si>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</si>
  <si>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</si>
  <si>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</si>
  <si>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</si>
  <si>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</si>
  <si>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</si>
  <si>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</si>
  <si>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</si>
  <si>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</si>
  <si>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</si>
  <si>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</si>
  <si>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</si>
  <si>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</si>
  <si>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</si>
  <si>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</si>
  <si>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</si>
  <si>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</si>
  <si>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</si>
  <si>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</si>
  <si>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</si>
  <si>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</si>
  <si>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</si>
  <si>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</si>
  <si>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</si>
  <si>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</si>
  <si>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</si>
  <si>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</si>
  <si>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</si>
  <si>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</si>
  <si>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</si>
  <si>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</si>
  <si>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</si>
  <si>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</si>
  <si>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</si>
  <si>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</si>
  <si>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</si>
  <si>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</si>
  <si>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</si>
  <si>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</si>
  <si>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</si>
  <si>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</si>
  <si>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</si>
  <si>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</si>
  <si>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</si>
  <si>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</si>
  <si>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</si>
  <si>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</si>
  <si>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</si>
  <si>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</si>
  <si>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</si>
  <si>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</si>
  <si>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</si>
  <si>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</si>
  <si>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</si>
  <si>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</si>
  <si>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</si>
  <si>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</si>
  <si>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</si>
  <si>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</si>
  <si>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</si>
  <si>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</si>
  <si>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</si>
  <si>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</si>
  <si>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</si>
  <si>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</si>
  <si>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</si>
  <si>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</si>
  <si>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</si>
  <si>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</si>
  <si>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</si>
  <si>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</si>
  <si>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</si>
  <si>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</si>
  <si>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</si>
  <si>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</si>
  <si>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</si>
  <si>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</si>
  <si>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</si>
  <si>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</si>
  <si>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</si>
  <si>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</si>
  <si>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</si>
  <si>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</si>
  <si>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</si>
  <si>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</si>
  <si>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</si>
  <si>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</si>
  <si>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</si>
  <si>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</si>
  <si>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</si>
  <si>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</si>
  <si>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</si>
  <si>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</si>
  <si>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</si>
  <si>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</si>
  <si>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</si>
  <si>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</si>
  <si>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</si>
  <si>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</si>
  <si>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</si>
  <si>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</si>
  <si>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</si>
  <si>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</si>
  <si>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</si>
  <si>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</si>
  <si>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</si>
  <si>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</si>
  <si>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</si>
  <si>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</si>
  <si>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</si>
  <si>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</si>
  <si>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</si>
  <si>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</si>
  <si>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</si>
  <si>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</si>
  <si>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</si>
  <si>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</si>
  <si>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</si>
  <si>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</si>
  <si>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</si>
  <si>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</si>
  <si>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</si>
  <si>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</si>
  <si>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</si>
  <si>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</si>
  <si>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</si>
  <si>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</si>
  <si>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</si>
  <si>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</si>
  <si>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</si>
  <si>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</si>
  <si>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</si>
  <si>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</si>
  <si>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</si>
  <si>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</si>
  <si>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</si>
  <si>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</si>
  <si>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</si>
  <si>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</si>
  <si>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</si>
  <si>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</si>
  <si>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</si>
  <si>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</si>
  <si>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</si>
  <si>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</si>
  <si>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</si>
  <si>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</si>
  <si>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</si>
  <si>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</si>
  <si>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</si>
  <si>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</si>
  <si>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</si>
  <si>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</si>
  <si>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</si>
  <si>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</si>
  <si>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</si>
  <si>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</si>
  <si>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</si>
  <si>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</si>
  <si>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</si>
  <si>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</si>
  <si>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</si>
  <si>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</si>
  <si>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</si>
  <si>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</si>
  <si>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</si>
  <si>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</si>
  <si>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</si>
  <si>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</si>
  <si>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</si>
  <si>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</si>
  <si>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</si>
  <si>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</si>
  <si>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</si>
  <si>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</si>
  <si>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</si>
  <si>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</si>
  <si>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</si>
  <si>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</si>
  <si>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</si>
  <si>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</si>
  <si>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</si>
  <si>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</si>
  <si>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</si>
  <si>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</si>
  <si>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</si>
  <si>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</si>
  <si>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</si>
  <si>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</si>
  <si>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</si>
  <si>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</si>
  <si>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</si>
  <si>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</si>
  <si>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</si>
  <si>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</si>
  <si>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</si>
  <si>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</si>
  <si>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</si>
  <si>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</si>
  <si>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</si>
  <si>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</si>
  <si>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</si>
  <si>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</si>
  <si>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</si>
  <si>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</si>
  <si>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</si>
  <si>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</si>
  <si>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</si>
  <si>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</si>
  <si>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</si>
  <si>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</si>
  <si>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</si>
  <si>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</si>
  <si>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</si>
  <si>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</si>
  <si>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</si>
  <si>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</si>
  <si>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</si>
  <si>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</si>
  <si>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</si>
  <si>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</si>
  <si>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</si>
  <si>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</si>
  <si>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</si>
  <si>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</si>
  <si>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</si>
  <si>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</si>
  <si>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</si>
  <si>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</si>
  <si>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</si>
  <si>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</si>
  <si>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</si>
  <si>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</si>
  <si>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</si>
  <si>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</si>
  <si>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</si>
  <si>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</si>
  <si>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</si>
  <si>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</si>
  <si>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</si>
  <si>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</si>
  <si>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</si>
  <si>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</si>
  <si>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</si>
  <si>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</si>
  <si>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</si>
  <si>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</si>
  <si>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</si>
  <si>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</si>
  <si>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</si>
  <si>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</si>
  <si>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</si>
  <si>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</si>
  <si>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</si>
  <si>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</si>
  <si>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</si>
  <si>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</si>
  <si>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</si>
  <si>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</si>
  <si>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</si>
  <si>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</si>
  <si>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</si>
  <si>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</si>
  <si>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</si>
  <si>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</si>
  <si>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</si>
  <si>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</si>
  <si>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</si>
  <si>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</si>
  <si>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</si>
  <si>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</si>
  <si>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</si>
  <si>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</si>
  <si>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</si>
  <si>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</si>
  <si>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</si>
  <si>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</si>
  <si>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</si>
  <si>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</si>
  <si>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</si>
  <si>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</si>
  <si>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</si>
  <si>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</si>
  <si>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</si>
  <si>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</si>
  <si>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</si>
  <si>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</si>
  <si>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</si>
  <si>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</si>
  <si>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</si>
  <si>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</si>
  <si>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</si>
  <si>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</si>
  <si>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</si>
  <si>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</si>
  <si>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</si>
  <si>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</si>
  <si>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</si>
  <si>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</si>
  <si>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</si>
  <si>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</si>
  <si>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</si>
  <si>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</si>
  <si>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</si>
  <si>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</si>
  <si>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</si>
  <si>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</si>
  <si>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</si>
  <si>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</si>
  <si>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</si>
  <si>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</si>
  <si>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</si>
  <si>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</si>
  <si>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</si>
  <si>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</si>
  <si>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</si>
  <si>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</si>
  <si>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</si>
  <si>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</si>
  <si>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</si>
  <si>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</si>
  <si>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</si>
  <si>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</si>
  <si>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</si>
  <si>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</si>
  <si>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</si>
  <si>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</si>
  <si>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</si>
  <si>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</si>
  <si>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</si>
  <si>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</si>
  <si>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</si>
  <si>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</si>
  <si>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</si>
  <si>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</si>
  <si>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</si>
  <si>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</si>
  <si>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</si>
  <si>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</si>
  <si>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</si>
  <si>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</si>
  <si>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</si>
  <si>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</si>
  <si>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</si>
  <si>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</si>
  <si>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</si>
  <si>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</si>
  <si>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</si>
  <si>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</si>
  <si>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</si>
  <si>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</si>
  <si>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</si>
  <si>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</si>
  <si>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</si>
  <si>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</si>
  <si>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</si>
  <si>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</si>
  <si>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</si>
  <si>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</si>
  <si>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</si>
  <si>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</si>
  <si>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</si>
  <si>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</si>
  <si>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</si>
  <si>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</si>
  <si>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</si>
  <si>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</si>
  <si>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</si>
  <si>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</si>
  <si>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</si>
  <si>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</si>
  <si>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</si>
  <si>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</si>
  <si>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</si>
  <si>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</si>
  <si>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</si>
  <si>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</si>
  <si>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</si>
  <si>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</si>
  <si>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</si>
  <si>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</si>
  <si>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</si>
  <si>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</si>
  <si>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</si>
  <si>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</si>
  <si>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</si>
  <si>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</si>
  <si>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</si>
  <si>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</si>
  <si>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</si>
  <si>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</si>
  <si>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</si>
  <si>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</si>
  <si>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</si>
  <si>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</si>
  <si>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</si>
  <si>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</si>
  <si>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</si>
  <si>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</si>
  <si>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</si>
  <si>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</si>
  <si>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</si>
  <si>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</si>
  <si>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</si>
  <si>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</si>
  <si>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</si>
  <si>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</si>
  <si>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</si>
  <si>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</si>
  <si>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</si>
  <si>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</si>
  <si>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</si>
  <si>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</si>
  <si>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</si>
  <si>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</si>
  <si>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</si>
  <si>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</si>
  <si>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</si>
  <si>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</si>
  <si>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</si>
  <si>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</si>
  <si>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</si>
  <si>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</si>
  <si>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</si>
  <si>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</si>
  <si>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</si>
  <si>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</si>
  <si>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</si>
  <si>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</si>
  <si>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</si>
  <si>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</si>
  <si>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</si>
  <si>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</si>
  <si>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</si>
  <si>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</si>
  <si>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</si>
  <si>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</si>
  <si>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</si>
  <si>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</si>
  <si>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</si>
  <si>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</si>
  <si>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</si>
  <si>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</si>
  <si>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</si>
  <si>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</si>
  <si>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</si>
  <si>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</si>
  <si>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</si>
  <si>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</si>
  <si>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</si>
  <si>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</si>
  <si>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</si>
  <si>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</si>
  <si>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</si>
  <si>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</si>
  <si>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</si>
  <si>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</si>
  <si>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</si>
  <si>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</si>
  <si>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</si>
  <si>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</si>
  <si>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</si>
  <si>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</si>
  <si>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</si>
  <si>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</si>
  <si>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</si>
  <si>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</si>
  <si>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</si>
  <si>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</si>
  <si>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</si>
  <si>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</si>
  <si>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</si>
  <si>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</si>
  <si>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</si>
  <si>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</si>
  <si>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</si>
  <si>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</si>
  <si>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</si>
  <si>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</si>
  <si>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</si>
  <si>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</si>
  <si>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</si>
  <si>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</si>
  <si>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</si>
  <si>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</si>
  <si>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</si>
  <si>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</si>
  <si>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</si>
  <si>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</si>
  <si>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</si>
  <si>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</si>
  <si>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</si>
  <si>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</si>
  <si>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</si>
  <si>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</si>
  <si>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</si>
  <si>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</si>
  <si>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</si>
  <si>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</si>
  <si>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</si>
  <si>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</si>
  <si>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</si>
  <si>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</si>
  <si>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</si>
  <si>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</si>
  <si>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</si>
  <si>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</si>
  <si>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</si>
  <si>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</si>
  <si>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</si>
  <si>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</si>
  <si>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</si>
  <si>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</si>
  <si>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</si>
  <si>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</si>
  <si>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</si>
  <si>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</si>
  <si>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</si>
  <si>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</si>
  <si>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</si>
  <si>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</si>
  <si>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</si>
  <si>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</si>
  <si>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</si>
  <si>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</si>
  <si>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</si>
  <si>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</si>
  <si>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</si>
  <si>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</si>
  <si>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</si>
  <si>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</si>
  <si>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</si>
  <si>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</si>
  <si>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</si>
  <si>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</si>
  <si>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</si>
  <si>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</si>
  <si>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</si>
  <si>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</si>
  <si>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</si>
  <si>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</si>
  <si>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</si>
  <si>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</si>
  <si>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</si>
  <si>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</si>
  <si>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</si>
  <si>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</si>
  <si>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</si>
  <si>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</si>
  <si>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</si>
  <si>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</si>
  <si>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</si>
  <si>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</si>
  <si>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</si>
  <si>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</si>
  <si>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</si>
  <si>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</si>
  <si>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</si>
  <si>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</si>
  <si>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</si>
  <si>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</si>
  <si>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</si>
  <si>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</si>
  <si>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</si>
  <si>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</si>
  <si>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</si>
  <si>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</si>
  <si>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</si>
  <si>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</si>
  <si>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</si>
  <si>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</si>
  <si>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</si>
  <si>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</si>
  <si>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</si>
  <si>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</si>
  <si>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</si>
  <si>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</si>
  <si>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</si>
  <si>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</si>
  <si>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</si>
  <si>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</si>
  <si>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</si>
  <si>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</si>
  <si>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</si>
  <si>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</si>
  <si>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</si>
  <si>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</si>
  <si>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</si>
  <si>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</si>
  <si>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</si>
  <si>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</si>
  <si>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</si>
  <si>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</si>
  <si>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</si>
  <si>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</si>
  <si>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</si>
  <si>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</si>
  <si>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</si>
  <si>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</si>
  <si>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</si>
  <si>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</si>
  <si>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</si>
  <si>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</si>
  <si>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</si>
  <si>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</si>
  <si>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</si>
  <si>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</si>
  <si>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</si>
  <si>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</si>
  <si>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</si>
  <si>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</si>
  <si>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</si>
  <si>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</si>
  <si>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</si>
  <si>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</si>
  <si>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</si>
  <si>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</si>
  <si>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</si>
  <si>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</si>
  <si>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</si>
  <si>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</si>
  <si>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</si>
  <si>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</si>
  <si>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</si>
  <si>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</si>
  <si>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</si>
  <si>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</si>
  <si>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</si>
  <si>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</si>
  <si>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</si>
  <si>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</si>
  <si>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</si>
  <si>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</si>
  <si>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</si>
  <si>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</si>
  <si>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</si>
  <si>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</si>
  <si>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</si>
  <si>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</si>
  <si>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</si>
  <si>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</si>
  <si>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</si>
  <si>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</si>
  <si>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</si>
  <si>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</si>
  <si>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</si>
  <si>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</si>
  <si>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</si>
  <si>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</si>
  <si>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</si>
  <si>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</si>
  <si>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</si>
  <si>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</si>
  <si>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</si>
  <si>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</si>
  <si>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</si>
  <si>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</si>
  <si>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</si>
  <si>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</si>
  <si>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</si>
  <si>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</si>
  <si>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</si>
  <si>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</si>
  <si>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</si>
  <si>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</si>
  <si>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</si>
  <si>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</si>
  <si>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</si>
  <si>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</si>
  <si>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</si>
  <si>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</si>
  <si>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</si>
  <si>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</si>
  <si>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</si>
  <si>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</si>
  <si>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</si>
  <si>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</si>
  <si>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</si>
  <si>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</si>
  <si>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</si>
  <si>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</si>
  <si>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</si>
  <si>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</si>
  <si>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</si>
  <si>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</si>
  <si>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</si>
  <si>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</si>
  <si>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</si>
  <si>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</si>
  <si>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</si>
  <si>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</si>
  <si>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</si>
  <si>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</si>
  <si>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</si>
  <si>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</si>
  <si>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</si>
  <si>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</si>
  <si>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</si>
  <si>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</si>
  <si>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</si>
  <si>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</si>
  <si>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</si>
  <si>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</si>
  <si>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</si>
  <si>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</si>
  <si>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</si>
  <si>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</si>
  <si>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</si>
  <si>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</si>
  <si>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</si>
  <si>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</si>
  <si>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</si>
  <si>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</si>
  <si>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</si>
  <si>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</si>
  <si>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</si>
  <si>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</si>
  <si>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</si>
  <si>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</si>
  <si>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</si>
  <si>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</si>
  <si>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</si>
  <si>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</si>
  <si>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</si>
  <si>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</si>
  <si>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</si>
  <si>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</si>
  <si>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</si>
  <si>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</si>
  <si>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</si>
  <si>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</si>
  <si>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</si>
  <si>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</si>
  <si>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</si>
  <si>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</si>
  <si>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</si>
  <si>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</si>
  <si>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</si>
  <si>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</si>
  <si>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</si>
  <si>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</si>
  <si>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</si>
  <si>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</si>
  <si>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</si>
  <si>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</si>
  <si>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</si>
  <si>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</si>
  <si>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</si>
  <si>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</si>
  <si>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</si>
  <si>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</si>
  <si>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</si>
  <si>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</si>
  <si>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</si>
  <si>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</si>
  <si>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</si>
  <si>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</si>
  <si>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</si>
  <si>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</si>
  <si>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</si>
  <si>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</si>
  <si>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</si>
  <si>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</si>
  <si>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</si>
  <si>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</si>
  <si>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</si>
  <si>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</si>
  <si>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</si>
  <si>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</si>
  <si>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</si>
  <si>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</si>
  <si>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</si>
  <si>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</si>
  <si>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</si>
  <si>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</si>
  <si>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</si>
  <si>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</si>
  <si>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</si>
  <si>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</si>
  <si>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</si>
  <si>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</si>
  <si>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</si>
  <si>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</si>
  <si>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</si>
  <si>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</si>
  <si>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</si>
  <si>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</si>
  <si>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</si>
  <si>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</si>
  <si>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</si>
  <si>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</si>
  <si>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</si>
  <si>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</si>
  <si>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</si>
  <si>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</si>
  <si>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</si>
  <si>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</si>
  <si>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</si>
  <si>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</si>
  <si>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</si>
  <si>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</si>
  <si>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</si>
  <si>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</si>
  <si>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</si>
  <si>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</si>
  <si>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</si>
  <si>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</si>
  <si>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</si>
  <si>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</si>
  <si>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</si>
  <si>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</si>
  <si>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</si>
  <si>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</si>
  <si>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</si>
  <si>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</si>
  <si>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</si>
  <si>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</si>
  <si>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</si>
  <si>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</si>
  <si>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</si>
  <si>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</si>
  <si>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</si>
  <si>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</si>
  <si>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</si>
  <si>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</si>
  <si>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</si>
  <si>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</si>
  <si>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</si>
  <si>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</si>
  <si>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</si>
  <si>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</si>
  <si>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</si>
  <si>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</si>
  <si>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</si>
  <si>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</si>
  <si>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</si>
  <si>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</si>
  <si>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</si>
  <si>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</si>
  <si>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</si>
  <si>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</si>
  <si>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</si>
  <si>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</si>
  <si>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</si>
  <si>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</si>
  <si>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</si>
  <si>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</si>
  <si>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</si>
  <si>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</si>
  <si>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</si>
  <si>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</si>
  <si>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</si>
  <si>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</si>
  <si>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</si>
  <si>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</si>
  <si>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</si>
  <si>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</si>
  <si>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</si>
  <si>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</si>
  <si>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</si>
  <si>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</si>
  <si>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</si>
  <si>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</si>
  <si>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</si>
  <si>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</si>
  <si>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</si>
  <si>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</si>
  <si>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</si>
  <si>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</si>
  <si>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</si>
  <si>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</si>
  <si>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</si>
  <si>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</si>
  <si>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</si>
  <si>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</si>
  <si>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</si>
  <si>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</si>
  <si>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</si>
  <si>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</si>
  <si>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</si>
  <si>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</si>
  <si>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</si>
  <si>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</si>
  <si>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</si>
  <si>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</si>
  <si>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</si>
  <si>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</si>
  <si>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</si>
  <si>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</si>
  <si>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</si>
  <si>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</si>
  <si>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</si>
  <si>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</si>
  <si>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</si>
  <si>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</si>
  <si>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</si>
  <si>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</si>
  <si>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</si>
  <si>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</si>
  <si>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</si>
  <si>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</si>
  <si>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</si>
  <si>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</si>
  <si>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</si>
  <si>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</si>
  <si>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</si>
  <si>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</si>
  <si>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</si>
  <si>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</si>
  <si>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</si>
  <si>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</si>
  <si>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</si>
  <si>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</si>
  <si>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</si>
  <si>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</si>
  <si>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</si>
  <si>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</si>
  <si>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</si>
  <si>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</si>
  <si>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</si>
  <si>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</si>
  <si>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</si>
  <si>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</si>
  <si>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</si>
  <si>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</si>
  <si>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</si>
  <si>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</si>
  <si>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</si>
  <si>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</si>
  <si>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</si>
  <si>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</si>
  <si>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</si>
  <si>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</si>
  <si>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</si>
  <si>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</si>
  <si>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</si>
  <si>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</si>
  <si>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</si>
  <si>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</si>
  <si>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</si>
  <si>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</si>
  <si>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</si>
  <si>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</si>
  <si>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</si>
  <si>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</si>
  <si>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</si>
  <si>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</si>
  <si>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</si>
  <si>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</si>
  <si>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</si>
  <si>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</si>
  <si>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</si>
  <si>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</si>
  <si>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</si>
  <si>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</si>
  <si>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</si>
  <si>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</si>
  <si>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</si>
  <si>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</si>
  <si>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</si>
  <si>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</si>
  <si>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</si>
  <si>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</si>
  <si>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</si>
  <si>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</si>
  <si>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</si>
  <si>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</si>
  <si>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</si>
  <si>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</si>
  <si>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</si>
  <si>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</si>
  <si>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</si>
  <si>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</si>
  <si>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</si>
  <si>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</si>
  <si>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</si>
  <si>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</si>
  <si>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</si>
  <si>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</si>
  <si>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</si>
  <si>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</si>
  <si>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</si>
  <si>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</si>
  <si>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</si>
  <si>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</si>
  <si>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</si>
  <si>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</si>
  <si>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</si>
  <si>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</si>
  <si>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</si>
  <si>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</si>
  <si>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</si>
  <si>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</si>
  <si>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</si>
  <si>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</si>
  <si>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</si>
  <si>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</si>
  <si>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</si>
  <si>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</si>
  <si>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</si>
  <si>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</si>
  <si>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</si>
  <si>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</si>
  <si>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</si>
  <si>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</si>
  <si>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</si>
  <si>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</si>
  <si>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</si>
  <si>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</si>
  <si>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</si>
  <si>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</si>
  <si>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</si>
  <si>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</si>
  <si>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</si>
  <si>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</si>
  <si>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</si>
  <si>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</si>
  <si>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</si>
  <si>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</si>
  <si>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</si>
  <si>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</si>
  <si>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</si>
  <si>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</si>
  <si>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</si>
  <si>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</si>
  <si>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</si>
  <si>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</si>
  <si>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</si>
  <si>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</si>
  <si>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</si>
  <si>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</si>
  <si>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</si>
  <si>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</si>
  <si>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</si>
  <si>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</si>
  <si>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</si>
  <si>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</si>
  <si>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</si>
  <si>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</si>
  <si>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</si>
  <si>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</si>
  <si>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</si>
  <si>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</si>
  <si>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</si>
  <si>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</si>
  <si>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</si>
  <si>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</si>
  <si>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</si>
  <si>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</si>
  <si>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</si>
  <si>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</si>
  <si>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</si>
  <si>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</si>
  <si>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</si>
  <si>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</si>
  <si>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</si>
  <si>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</si>
  <si>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</si>
  <si>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</si>
  <si>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</si>
  <si>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</si>
  <si>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</si>
  <si>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</si>
  <si>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</si>
  <si>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</si>
  <si>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</si>
  <si>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</si>
  <si>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</si>
  <si>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</si>
  <si>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</si>
  <si>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</si>
  <si>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</si>
  <si>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</si>
  <si>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</si>
  <si>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</si>
  <si>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</si>
  <si>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</si>
  <si>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</si>
  <si>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</si>
  <si>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</si>
  <si>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</si>
  <si>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</si>
  <si>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</si>
  <si>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</si>
  <si>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</si>
  <si>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</si>
  <si>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</si>
  <si>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</si>
  <si>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</si>
  <si>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</si>
  <si>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</si>
  <si>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</si>
  <si>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</si>
  <si>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</si>
  <si>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</si>
  <si>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</si>
  <si>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</si>
  <si>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</si>
  <si>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</si>
  <si>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</si>
  <si>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</si>
  <si>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</si>
  <si>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</si>
  <si>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</si>
  <si>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</si>
  <si>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</si>
  <si>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</si>
  <si>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</si>
  <si>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</si>
  <si>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</si>
  <si>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</si>
  <si>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</si>
  <si>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</si>
  <si>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</si>
  <si>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</si>
  <si>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</si>
  <si>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</si>
  <si>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</si>
  <si>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</si>
  <si>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</si>
  <si>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</si>
  <si>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</si>
  <si>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</si>
  <si>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</si>
  <si>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</si>
  <si>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</si>
  <si>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</si>
  <si>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</si>
  <si>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</si>
  <si>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</si>
  <si>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</si>
  <si>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</si>
  <si>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</si>
  <si>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</si>
  <si>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</si>
  <si>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</si>
  <si>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</si>
  <si>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</si>
  <si>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</si>
  <si>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</si>
  <si>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</si>
  <si>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</si>
  <si>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</si>
  <si>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</si>
  <si>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</si>
  <si>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</si>
  <si>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</si>
  <si>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</si>
  <si>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</si>
  <si>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</si>
  <si>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</si>
  <si>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</si>
  <si>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</si>
  <si>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</si>
  <si>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</si>
  <si>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</si>
  <si>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</si>
  <si>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</si>
  <si>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</si>
  <si>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</si>
  <si>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</si>
  <si>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</si>
  <si>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</si>
  <si>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</si>
  <si>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</si>
  <si>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</si>
  <si>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</si>
  <si>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</si>
  <si>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</si>
  <si>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</si>
  <si>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</si>
  <si>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</si>
  <si>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</si>
  <si>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</si>
  <si>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</si>
  <si>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</si>
  <si>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</si>
  <si>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</si>
  <si>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</si>
  <si>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</si>
  <si>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</si>
  <si>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</si>
  <si>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</si>
  <si>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</si>
  <si>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</si>
  <si>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</si>
  <si>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</si>
  <si>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</si>
  <si>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</si>
  <si>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</si>
  <si>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</si>
  <si>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</si>
  <si>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</si>
  <si>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</si>
  <si>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</si>
  <si>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</si>
  <si>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</si>
  <si>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</si>
  <si>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</si>
  <si>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</si>
  <si>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</si>
  <si>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</si>
  <si>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</si>
  <si>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</si>
  <si>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</si>
  <si>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</si>
  <si>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</si>
  <si>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</si>
  <si>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</si>
  <si>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</si>
  <si>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</si>
  <si>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</si>
  <si>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</si>
  <si>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</si>
  <si>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</si>
  <si>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</si>
  <si>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</si>
  <si>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</si>
  <si>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</si>
  <si>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</si>
  <si>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</si>
  <si>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</si>
  <si>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</si>
  <si>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</si>
  <si>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</si>
  <si>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</si>
  <si>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</si>
  <si>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</si>
  <si>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</si>
  <si>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</si>
  <si>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</si>
  <si>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</si>
  <si>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</si>
  <si>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</si>
  <si>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</si>
  <si>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</si>
  <si>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</si>
  <si>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</si>
  <si>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</si>
  <si>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</si>
  <si>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</si>
  <si>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</si>
  <si>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</si>
  <si>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</si>
  <si>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</si>
  <si>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</si>
  <si>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</si>
  <si>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</si>
  <si>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</si>
  <si>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</si>
  <si>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</si>
  <si>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</si>
  <si>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</si>
  <si>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</si>
  <si>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</si>
  <si>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</si>
  <si>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</si>
  <si>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</si>
  <si>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</si>
  <si>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</si>
  <si>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</si>
  <si>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</si>
  <si>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</si>
  <si>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</si>
  <si>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</si>
  <si>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</si>
  <si>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</si>
  <si>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</si>
  <si>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</si>
  <si>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</si>
  <si>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</si>
  <si>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</si>
  <si>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</si>
  <si>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</si>
  <si>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</si>
  <si>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</si>
  <si>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</si>
  <si>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</si>
  <si>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</si>
  <si>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</si>
  <si>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</si>
  <si>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</si>
  <si>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</si>
  <si>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</si>
  <si>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</si>
  <si>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</si>
  <si>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</si>
  <si>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</si>
  <si>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</si>
  <si>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</si>
  <si>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</si>
  <si>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</si>
  <si>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</si>
  <si>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</si>
  <si>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</si>
  <si>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</si>
  <si>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</si>
  <si>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</si>
  <si>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</si>
  <si>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</si>
  <si>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</si>
  <si>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</si>
  <si>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</si>
  <si>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</si>
  <si>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</si>
  <si>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</si>
  <si>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</si>
  <si>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</si>
  <si>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</si>
  <si>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</si>
  <si>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</si>
  <si>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</si>
  <si>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</si>
  <si>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</si>
  <si>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</si>
  <si>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</si>
  <si>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</si>
  <si>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</si>
  <si>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</si>
  <si>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</si>
  <si>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</si>
  <si>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</si>
  <si>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</si>
  <si>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</si>
  <si>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</si>
  <si>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</si>
  <si>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</si>
  <si>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</si>
  <si>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</si>
  <si>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</si>
  <si>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</si>
  <si>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</si>
  <si>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</si>
  <si>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</si>
  <si>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</si>
  <si>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</si>
  <si>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</si>
  <si>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</si>
  <si>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</si>
  <si>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</si>
  <si>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</si>
  <si>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</si>
  <si>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</si>
  <si>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</si>
  <si>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</si>
  <si>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</si>
  <si>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</si>
  <si>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</si>
  <si>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</si>
  <si>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</si>
  <si>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</si>
  <si>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</si>
  <si>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</si>
  <si>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</si>
  <si>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</si>
  <si>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</si>
  <si>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</si>
  <si>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</si>
  <si>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</si>
  <si>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</si>
  <si>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</si>
  <si>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</si>
  <si>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</si>
  <si>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</si>
  <si>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</si>
  <si>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</si>
  <si>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</si>
  <si>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</si>
  <si>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</si>
  <si>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</si>
  <si>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</si>
  <si>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</si>
  <si>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</si>
  <si>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</si>
  <si>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</si>
  <si>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</si>
  <si>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</si>
  <si>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</si>
  <si>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</si>
  <si>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</si>
  <si>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</si>
  <si>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</si>
  <si>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</si>
  <si>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</si>
  <si>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</si>
  <si>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</si>
  <si>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</si>
  <si>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</si>
  <si>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</si>
  <si>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</si>
  <si>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</si>
  <si>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</si>
  <si>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</si>
  <si>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</si>
  <si>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</si>
  <si>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</si>
  <si>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</si>
  <si>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</si>
  <si>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</si>
  <si>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</si>
  <si>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</si>
  <si>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</si>
  <si>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</si>
  <si>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</si>
  <si>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</si>
  <si>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</si>
  <si>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</si>
  <si>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</si>
  <si>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</si>
  <si>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</si>
  <si>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</si>
  <si>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</si>
  <si>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</si>
  <si>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</si>
  <si>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</si>
  <si>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</si>
  <si>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</si>
  <si>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</si>
  <si>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</si>
  <si>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</si>
  <si>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</si>
  <si>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</si>
  <si>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</si>
  <si>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</si>
  <si>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</si>
  <si>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</si>
  <si>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</si>
  <si>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</si>
  <si>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</si>
  <si>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</si>
  <si>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</si>
  <si>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</si>
  <si>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</si>
  <si>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</si>
  <si>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</si>
  <si>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</si>
  <si>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</si>
  <si>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</si>
  <si>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</si>
  <si>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</si>
  <si>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</si>
  <si>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</si>
  <si>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</si>
  <si>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</si>
  <si>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</si>
  <si>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</si>
  <si>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</si>
  <si>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</si>
  <si>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</si>
  <si>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</si>
  <si>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</si>
  <si>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</si>
  <si>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</si>
  <si>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</si>
  <si>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</si>
  <si>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</si>
  <si>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</si>
  <si>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</si>
  <si>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</si>
  <si>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</si>
  <si>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</si>
  <si>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</si>
  <si>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</si>
  <si>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</si>
  <si>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</si>
  <si>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</si>
  <si>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</si>
  <si>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</si>
  <si>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</si>
  <si>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</si>
  <si>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</si>
  <si>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</si>
  <si>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</si>
  <si>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</si>
  <si>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</si>
  <si>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</si>
  <si>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</si>
  <si>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</si>
  <si>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</si>
  <si>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</si>
  <si>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</si>
  <si>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</si>
  <si>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</si>
  <si>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</si>
  <si>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</si>
  <si>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</si>
  <si>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</si>
  <si>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</si>
  <si>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</si>
  <si>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</si>
  <si>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</si>
  <si>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</si>
  <si>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</si>
  <si>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</si>
  <si>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</si>
  <si>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</si>
  <si>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</si>
  <si>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</si>
  <si>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</si>
  <si>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</si>
  <si>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</si>
  <si>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</si>
  <si>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</si>
  <si>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</si>
  <si>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</si>
  <si>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</si>
  <si>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</si>
  <si>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</si>
  <si>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</si>
  <si>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</si>
  <si>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</si>
  <si>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</si>
  <si>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</si>
  <si>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</si>
  <si>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</si>
  <si>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</si>
  <si>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</si>
  <si>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</si>
  <si>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</si>
  <si>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</si>
  <si>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</si>
  <si>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</si>
  <si>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</si>
  <si>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</si>
  <si>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</si>
  <si>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</si>
  <si>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</si>
  <si>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</si>
  <si>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</si>
  <si>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</si>
  <si>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</si>
  <si>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</si>
  <si>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</si>
  <si>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</si>
  <si>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</si>
  <si>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</si>
  <si>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</si>
  <si>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</si>
  <si>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</si>
  <si>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</si>
  <si>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</si>
  <si>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</si>
  <si>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</si>
  <si>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</si>
  <si>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</si>
  <si>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</si>
  <si>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</si>
  <si>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</si>
  <si>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</si>
  <si>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</si>
  <si>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</si>
  <si>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</si>
  <si>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</si>
  <si>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</si>
  <si>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</si>
  <si>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</si>
  <si>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</si>
  <si>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</si>
  <si>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</si>
  <si>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</si>
  <si>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</si>
  <si>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</si>
  <si>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</si>
  <si>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</si>
  <si>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</si>
  <si>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</si>
  <si>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</si>
  <si>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</si>
  <si>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</si>
  <si>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</si>
  <si>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</si>
  <si>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</si>
  <si>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</si>
  <si>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</si>
  <si>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</si>
  <si>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</si>
  <si>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</si>
  <si>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</si>
  <si>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</si>
  <si>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</si>
  <si>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</si>
  <si>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</si>
  <si>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</si>
  <si>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</si>
  <si>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</si>
  <si>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</si>
  <si>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</si>
  <si>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</si>
  <si>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</si>
  <si>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</si>
  <si>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</si>
  <si>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</si>
  <si>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</si>
  <si>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</si>
  <si>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</si>
  <si>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</si>
  <si>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</si>
  <si>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</si>
  <si>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</si>
  <si>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</si>
  <si>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</si>
  <si>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</si>
  <si>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</si>
  <si>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</si>
  <si>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</si>
  <si>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</si>
  <si>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</si>
  <si>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</si>
  <si>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</si>
  <si>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</si>
  <si>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</si>
  <si>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</si>
  <si>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</si>
  <si>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</si>
  <si>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</si>
  <si>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</si>
  <si>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</si>
  <si>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</si>
  <si>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</si>
  <si>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</si>
  <si>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</si>
  <si>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</si>
  <si>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</si>
  <si>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</si>
  <si>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</si>
  <si>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</si>
  <si>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</si>
  <si>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</si>
  <si>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</si>
  <si>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</si>
  <si>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</si>
  <si>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</si>
  <si>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</si>
  <si>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</si>
  <si>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</si>
  <si>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</si>
  <si>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</si>
  <si>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</si>
  <si>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</si>
  <si>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</si>
  <si>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</si>
  <si>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</si>
  <si>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</si>
  <si>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</si>
  <si>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</si>
  <si>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</si>
  <si>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</si>
  <si>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</si>
  <si>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</si>
  <si>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</si>
  <si>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</si>
  <si>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</si>
  <si>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</si>
  <si>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</si>
  <si>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</si>
  <si>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</si>
  <si>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</si>
  <si>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</si>
  <si>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</si>
  <si>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</si>
  <si>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</si>
  <si>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</si>
  <si>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</si>
  <si>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</si>
  <si>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</si>
  <si>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</si>
  <si>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</si>
  <si>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</si>
  <si>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</si>
  <si>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</si>
  <si>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</si>
  <si>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</si>
  <si>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</si>
  <si>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</si>
  <si>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</si>
  <si>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</si>
  <si>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</si>
  <si>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</si>
  <si>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</si>
  <si>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</si>
  <si>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</si>
  <si>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</si>
  <si>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</si>
  <si>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</si>
  <si>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</si>
  <si>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</si>
  <si>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</si>
  <si>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</si>
  <si>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</si>
  <si>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</si>
  <si>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</si>
  <si>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</si>
  <si>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</si>
  <si>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</si>
  <si>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</si>
  <si>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</si>
  <si>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</si>
  <si>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</si>
  <si>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</si>
  <si>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</si>
  <si>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</si>
  <si>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</si>
  <si>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</si>
  <si>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</si>
  <si>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</si>
  <si>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</si>
  <si>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</si>
  <si>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</si>
  <si>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</si>
  <si>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</si>
  <si>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</si>
  <si>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</si>
  <si>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</si>
  <si>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</si>
  <si>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</si>
  <si>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</si>
  <si>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</si>
  <si>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</si>
  <si>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</si>
  <si>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</si>
  <si>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</si>
  <si>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</si>
  <si>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</si>
  <si>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</si>
  <si>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</si>
  <si>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</si>
  <si>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</si>
  <si>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</si>
  <si>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</si>
  <si>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</si>
  <si>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</si>
  <si>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</si>
  <si>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</si>
  <si>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</si>
  <si>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</si>
  <si>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</si>
  <si>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</si>
  <si>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</si>
  <si>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</si>
  <si>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</si>
  <si>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</si>
  <si>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</si>
  <si>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</si>
  <si>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</si>
  <si>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</si>
  <si>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</si>
  <si>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</si>
  <si>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</si>
  <si>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</si>
  <si>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</si>
  <si>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</si>
  <si>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</si>
  <si>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</si>
  <si>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</si>
  <si>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</si>
  <si>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</si>
  <si>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</si>
  <si>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</si>
  <si>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</si>
  <si>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</si>
  <si>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</si>
  <si>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</si>
  <si>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</si>
  <si>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</si>
  <si>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</si>
  <si>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</si>
  <si>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</si>
  <si>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</si>
  <si>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</si>
  <si>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</si>
  <si>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</si>
  <si>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</si>
  <si>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</si>
  <si>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</si>
  <si>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</si>
  <si>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</si>
  <si>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</si>
  <si>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</si>
  <si>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</si>
  <si>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</si>
  <si>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</si>
  <si>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</si>
  <si>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</si>
  <si>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</si>
  <si>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</si>
  <si>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</si>
  <si>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</si>
  <si>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</si>
  <si>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</si>
  <si>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</si>
  <si>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</si>
  <si>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</si>
  <si>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</si>
  <si>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</si>
  <si>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</si>
  <si>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</si>
  <si>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</si>
  <si>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</si>
  <si>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</si>
  <si>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</si>
  <si>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</si>
  <si>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</si>
  <si>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</si>
  <si>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</si>
  <si>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</si>
  <si>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</si>
  <si>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</si>
  <si>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</si>
  <si>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</si>
  <si>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</si>
  <si>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</si>
  <si>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</si>
  <si>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</si>
  <si>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</si>
  <si>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</si>
  <si>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</si>
  <si>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</si>
  <si>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</si>
  <si>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</si>
  <si>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</si>
  <si>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</si>
  <si>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</si>
  <si>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</si>
  <si>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</si>
  <si>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</si>
  <si>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</si>
  <si>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</si>
  <si>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</si>
  <si>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</si>
  <si>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</si>
  <si>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</si>
  <si>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</si>
  <si>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</si>
  <si>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</si>
  <si>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</si>
  <si>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</si>
  <si>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</si>
  <si>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</si>
  <si>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</si>
  <si>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</si>
  <si>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</si>
  <si>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</si>
  <si>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</si>
  <si>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</si>
  <si>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</si>
  <si>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</si>
  <si>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</si>
  <si>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</si>
  <si>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</si>
  <si>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</si>
  <si>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</si>
  <si>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</si>
  <si>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</si>
  <si>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</si>
  <si>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</si>
  <si>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</si>
  <si>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</si>
  <si>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</si>
  <si>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</si>
  <si>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</si>
  <si>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</si>
  <si>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</si>
  <si>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</si>
  <si>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</si>
  <si>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</si>
  <si>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</si>
  <si>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</si>
  <si>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</si>
  <si>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</si>
  <si>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</si>
  <si>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</si>
  <si>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</si>
  <si>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</si>
  <si>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</si>
  <si>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</si>
  <si>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</si>
  <si>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</si>
  <si>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</si>
  <si>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</si>
  <si>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</si>
  <si>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</si>
  <si>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</si>
  <si>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</si>
  <si>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</si>
  <si>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</si>
  <si>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</si>
  <si>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</si>
  <si>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</si>
  <si>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</si>
  <si>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</si>
  <si>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</si>
  <si>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</si>
  <si>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</si>
  <si>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</si>
  <si>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</si>
  <si>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</si>
  <si>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</si>
  <si>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</si>
  <si>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</si>
  <si>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</si>
  <si>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</si>
  <si>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</si>
  <si>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</si>
  <si>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</si>
  <si>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</si>
  <si>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</si>
  <si>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</si>
  <si>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</si>
  <si>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</si>
  <si>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</si>
  <si>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</si>
  <si>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</si>
  <si>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</si>
  <si>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</si>
  <si>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</si>
  <si>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</si>
  <si>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</si>
  <si>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</si>
  <si>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</si>
  <si>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</si>
  <si>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</si>
  <si>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</si>
  <si>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</si>
  <si>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</si>
  <si>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</si>
  <si>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</si>
  <si>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</si>
  <si>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</si>
  <si>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</si>
  <si>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</si>
  <si>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</si>
  <si>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</si>
  <si>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</si>
  <si>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</si>
  <si>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</si>
  <si>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</si>
  <si>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</si>
  <si>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</si>
  <si>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</si>
  <si>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</si>
  <si>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</si>
  <si>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</si>
  <si>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</si>
  <si>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</si>
  <si>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</si>
  <si>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</si>
  <si>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</si>
  <si>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</si>
  <si>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</si>
  <si>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</si>
  <si>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</si>
  <si>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</si>
  <si>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</si>
  <si>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</si>
  <si>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</si>
  <si>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</si>
  <si>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</si>
  <si>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</si>
  <si>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</si>
  <si>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</si>
  <si>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</si>
  <si>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</si>
  <si>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</si>
  <si>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</si>
  <si>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</si>
  <si>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</si>
  <si>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</si>
  <si>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</si>
  <si>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</si>
  <si>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</si>
  <si>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</si>
  <si>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</si>
  <si>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</si>
  <si>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</si>
  <si>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</si>
  <si>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</si>
  <si>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</si>
  <si>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</si>
  <si>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</si>
  <si>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</si>
  <si>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</si>
  <si>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</si>
  <si>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</si>
  <si>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</si>
  <si>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</si>
  <si>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</si>
  <si>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</si>
  <si>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</si>
  <si>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</si>
  <si>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</si>
  <si>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</si>
  <si>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</si>
  <si>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</si>
  <si>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</si>
  <si>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</si>
  <si>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</si>
  <si>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</si>
  <si>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</si>
  <si>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</si>
  <si>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</si>
  <si>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</si>
  <si>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</si>
  <si>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</si>
  <si>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</si>
  <si>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</si>
  <si>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</si>
  <si>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</si>
  <si>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</si>
  <si>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</si>
  <si>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</si>
  <si>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</si>
  <si>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</si>
  <si>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</si>
  <si>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</si>
  <si>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</si>
  <si>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</si>
  <si>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</si>
  <si>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</si>
  <si>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</si>
  <si>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</si>
  <si>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</si>
  <si>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</si>
  <si>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</si>
  <si>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</si>
  <si>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</si>
  <si>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</si>
  <si>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</si>
  <si>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</si>
  <si>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</si>
  <si>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</si>
  <si>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</si>
  <si>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</si>
  <si>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</si>
  <si>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</si>
  <si>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</si>
  <si>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</si>
  <si>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</si>
  <si>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</si>
  <si>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</si>
  <si>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</si>
  <si>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</si>
  <si>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</si>
  <si>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</si>
  <si>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</si>
  <si>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</si>
  <si>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</si>
  <si>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</si>
  <si>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</si>
  <si>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</si>
  <si>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</si>
  <si>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</si>
  <si>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</si>
  <si>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</si>
  <si>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</si>
  <si>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</si>
  <si>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</si>
  <si>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</si>
  <si>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</si>
  <si>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</si>
  <si>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</si>
  <si>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</si>
  <si>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</si>
  <si>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</si>
  <si>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</si>
  <si>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</si>
  <si>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</si>
  <si>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</si>
  <si>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</si>
  <si>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</si>
  <si>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</si>
  <si>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</si>
  <si>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</si>
  <si>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</si>
  <si>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</si>
  <si>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</si>
  <si>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</si>
  <si>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</si>
  <si>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</si>
  <si>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</si>
  <si>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</si>
  <si>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</si>
  <si>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</si>
  <si>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</si>
  <si>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</si>
  <si>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</si>
  <si>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</si>
  <si>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</si>
  <si>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</si>
  <si>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</si>
  <si>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</si>
  <si>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</si>
  <si>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</si>
  <si>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</si>
  <si>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</si>
  <si>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</si>
  <si>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</si>
  <si>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</si>
  <si>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</si>
  <si>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</si>
  <si>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</si>
  <si>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</si>
  <si>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</si>
  <si>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</si>
  <si>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</si>
  <si>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</si>
  <si>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</si>
  <si>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</si>
  <si>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</si>
  <si>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</si>
  <si>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</si>
  <si>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</si>
  <si>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</si>
  <si>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</si>
  <si>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</si>
  <si>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</si>
  <si>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</si>
  <si>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</si>
  <si>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</si>
  <si>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</si>
  <si>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</si>
  <si>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</si>
  <si>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</si>
  <si>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</si>
  <si>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</si>
  <si>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</si>
  <si>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</si>
  <si>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</si>
  <si>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</si>
  <si>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</si>
  <si>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</si>
  <si>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</si>
  <si>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</si>
  <si>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</si>
  <si>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</si>
  <si>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</si>
  <si>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</si>
  <si>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</si>
  <si>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</si>
  <si>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</si>
  <si>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</si>
  <si>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</si>
  <si>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</si>
  <si>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</si>
  <si>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</si>
  <si>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</si>
  <si>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</si>
  <si>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</si>
  <si>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</si>
  <si>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</si>
  <si>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</si>
  <si>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</si>
  <si>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</si>
  <si>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</si>
  <si>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</si>
  <si>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</si>
  <si>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</si>
  <si>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</si>
  <si>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</si>
  <si>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</si>
  <si>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</si>
  <si>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</si>
  <si>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</si>
  <si>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</si>
  <si>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</si>
  <si>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</si>
  <si>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</si>
  <si>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</si>
  <si>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</si>
  <si>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</si>
  <si>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</si>
  <si>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</si>
  <si>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</si>
  <si>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</si>
  <si>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</si>
  <si>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</si>
  <si>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</si>
  <si>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</si>
  <si>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</si>
  <si>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</si>
  <si>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</si>
  <si>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</si>
  <si>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</si>
  <si>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</si>
  <si>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</si>
  <si>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</si>
  <si>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</si>
  <si>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</si>
  <si>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</si>
  <si>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</si>
  <si>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</si>
  <si>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</si>
  <si>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</si>
  <si>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</si>
  <si>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</si>
  <si>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</si>
  <si>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</si>
  <si>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</si>
  <si>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</si>
  <si>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</si>
  <si>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</si>
  <si>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</si>
  <si>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</si>
  <si>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</si>
  <si>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</si>
  <si>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</si>
  <si>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</si>
  <si>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</si>
  <si>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</si>
  <si>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</si>
  <si>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</si>
  <si>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</si>
  <si>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</si>
  <si>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</si>
  <si>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</si>
  <si>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</si>
  <si>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</si>
  <si>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</si>
  <si>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</si>
  <si>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</si>
  <si>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</si>
  <si>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</si>
  <si>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</si>
  <si>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</si>
  <si>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</si>
  <si>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</si>
  <si>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</si>
  <si>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</si>
  <si>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</si>
  <si>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</si>
  <si>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</si>
  <si>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</si>
  <si>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</si>
  <si>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</si>
  <si>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</si>
  <si>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</si>
  <si>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</si>
  <si>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</si>
  <si>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</si>
  <si>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</si>
  <si>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</si>
  <si>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</si>
  <si>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</si>
  <si>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</si>
  <si>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</si>
  <si>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</si>
  <si>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</si>
  <si>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</si>
  <si>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</si>
  <si>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</si>
  <si>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</si>
  <si>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</si>
  <si>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</si>
  <si>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</si>
  <si>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</si>
  <si>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</si>
  <si>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</si>
  <si>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</si>
  <si>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</si>
  <si>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</si>
  <si>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</si>
  <si>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</si>
  <si>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</si>
  <si>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</si>
  <si>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</si>
  <si>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</si>
  <si>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</si>
  <si>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</si>
  <si>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</si>
  <si>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</si>
  <si>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</si>
  <si>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</si>
  <si>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</si>
  <si>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</si>
  <si>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</si>
  <si>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</si>
  <si>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</si>
  <si>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</si>
  <si>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</si>
  <si>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</si>
  <si>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</si>
  <si>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</si>
  <si>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</si>
  <si>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</si>
  <si>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</si>
  <si>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</si>
  <si>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</si>
  <si>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</si>
  <si>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</si>
  <si>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</si>
  <si>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</si>
  <si>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</si>
  <si>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</si>
  <si>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</si>
  <si>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</si>
  <si>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</si>
  <si>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</si>
  <si>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</si>
  <si>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</si>
  <si>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</si>
  <si>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</si>
  <si>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</si>
  <si>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</si>
  <si>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</si>
  <si>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</si>
  <si>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</si>
  <si>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</si>
  <si>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</si>
  <si>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</si>
  <si>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</si>
  <si>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</si>
  <si>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</si>
  <si>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</si>
  <si>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</si>
  <si>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</si>
  <si>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</si>
  <si>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</si>
  <si>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</si>
  <si>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</si>
  <si>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</si>
  <si>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</si>
  <si>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</si>
  <si>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</si>
  <si>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</si>
  <si>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</si>
  <si>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</si>
  <si>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</si>
  <si>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</si>
  <si>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</si>
  <si>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</si>
  <si>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</si>
  <si>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</si>
  <si>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</si>
  <si>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</si>
  <si>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</si>
  <si>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</si>
  <si>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</si>
  <si>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</si>
  <si>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</si>
  <si>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</si>
  <si>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</si>
  <si>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</si>
  <si>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</si>
  <si>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</si>
  <si>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</si>
  <si>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</si>
  <si>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</si>
  <si>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</si>
  <si>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</si>
  <si>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</si>
  <si>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</si>
  <si>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</si>
  <si>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</si>
  <si>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</si>
  <si>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</si>
  <si>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</si>
  <si>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</si>
  <si>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</si>
  <si>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</si>
  <si>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</si>
  <si>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</si>
  <si>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</si>
  <si>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</si>
  <si>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</si>
  <si>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</si>
  <si>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</si>
  <si>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</si>
  <si>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</si>
  <si>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</si>
  <si>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</si>
  <si>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</si>
  <si>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</si>
  <si>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</si>
  <si>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</si>
  <si>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</si>
  <si>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</si>
  <si>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</si>
  <si>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</si>
  <si>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</si>
  <si>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</si>
  <si>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</si>
  <si>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</si>
  <si>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</si>
  <si>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</si>
  <si>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</si>
  <si>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</si>
  <si>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</si>
  <si>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</si>
  <si>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</si>
  <si>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</si>
  <si>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</si>
  <si>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</si>
  <si>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</si>
  <si>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</si>
  <si>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</si>
  <si>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</si>
  <si>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</si>
  <si>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</si>
  <si>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</si>
  <si>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</si>
  <si>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</si>
  <si>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</si>
  <si>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</si>
  <si>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</si>
  <si>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</si>
  <si>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</si>
  <si>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</si>
  <si>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</si>
  <si>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</si>
  <si>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</si>
  <si>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</si>
  <si>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</si>
  <si>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</si>
  <si>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</si>
  <si>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</si>
  <si>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</si>
  <si>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</si>
  <si>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</si>
  <si>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</si>
  <si>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</si>
  <si>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</si>
  <si>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</si>
  <si>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</si>
  <si>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</si>
  <si>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</si>
  <si>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</si>
  <si>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</si>
  <si>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</si>
  <si>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</si>
  <si>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</si>
  <si>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</si>
  <si>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</si>
  <si>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</si>
  <si>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</si>
  <si>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</si>
  <si>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</si>
  <si>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</si>
  <si>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</si>
  <si>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</si>
  <si>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</si>
  <si>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</si>
  <si>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</si>
  <si>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</si>
  <si>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</si>
  <si>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</si>
  <si>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</si>
  <si>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</si>
  <si>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</si>
  <si>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</si>
  <si>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</si>
  <si>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</si>
  <si>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</si>
  <si>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</si>
  <si>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</si>
  <si>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</si>
  <si>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</si>
  <si>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</si>
  <si>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</si>
  <si>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</si>
  <si>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</si>
  <si>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</si>
  <si>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</si>
  <si>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</si>
  <si>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</si>
  <si>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</si>
  <si>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</si>
  <si>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</si>
  <si>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</si>
  <si>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</si>
  <si>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</si>
  <si>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</si>
  <si>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</si>
  <si>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</si>
  <si>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</si>
  <si>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</si>
  <si>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</si>
  <si>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</si>
  <si>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</si>
  <si>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</si>
  <si>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</si>
  <si>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</si>
  <si>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</si>
  <si>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</si>
  <si>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</si>
  <si>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</si>
  <si>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</si>
  <si>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</si>
  <si>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</si>
  <si>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</si>
  <si>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</si>
  <si>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</si>
  <si>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</si>
  <si>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</si>
  <si>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</si>
  <si>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</si>
  <si>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</si>
  <si>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</si>
  <si>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</si>
  <si>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</si>
  <si>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</si>
  <si>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</si>
  <si>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</si>
  <si>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</si>
  <si>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</si>
  <si>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</si>
  <si>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</si>
  <si>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</si>
  <si>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</si>
  <si>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</si>
  <si>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</si>
  <si>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</si>
  <si>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</si>
  <si>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</si>
  <si>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</si>
  <si>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</si>
  <si>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</si>
  <si>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</si>
  <si>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</si>
  <si>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</si>
  <si>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</si>
  <si>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</si>
  <si>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</si>
  <si>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</si>
  <si>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</si>
  <si>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</si>
  <si>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</si>
  <si>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</si>
  <si>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</si>
  <si>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</si>
  <si>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</si>
  <si>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</si>
  <si>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</si>
  <si>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</si>
  <si>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</si>
  <si>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</si>
  <si>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</si>
  <si>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</si>
  <si>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</si>
  <si>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</si>
  <si>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</si>
  <si>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</si>
  <si>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</si>
  <si>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</si>
  <si>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</si>
  <si>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</si>
  <si>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</si>
  <si>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</si>
  <si>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</si>
  <si>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</si>
  <si>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</si>
  <si>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</si>
  <si>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</si>
  <si>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</si>
  <si>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</si>
  <si>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</si>
  <si>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</si>
  <si>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</si>
  <si>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</si>
  <si>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</si>
  <si>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</si>
  <si>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</si>
  <si>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</si>
  <si>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</si>
  <si>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</si>
  <si>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</si>
  <si>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</si>
  <si>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</si>
  <si>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</si>
  <si>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</si>
  <si>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</si>
  <si>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</si>
  <si>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</si>
  <si>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</si>
  <si>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</si>
  <si>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</si>
  <si>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</si>
  <si>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</si>
  <si>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</si>
  <si>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</si>
  <si>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</si>
  <si>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</si>
  <si>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</si>
  <si>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</si>
  <si>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</si>
  <si>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</si>
  <si>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</si>
  <si>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</si>
  <si>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</si>
  <si>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</si>
  <si>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</si>
  <si>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</si>
  <si>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</si>
  <si>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</si>
  <si>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</si>
  <si>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</si>
  <si>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</si>
  <si>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</si>
  <si>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</si>
  <si>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</si>
  <si>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</si>
  <si>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</si>
  <si>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</si>
  <si>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</si>
  <si>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</si>
  <si>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</si>
  <si>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</si>
  <si>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</si>
  <si>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</si>
  <si>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</si>
  <si>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</si>
  <si>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</si>
  <si>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</si>
  <si>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</si>
  <si>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</si>
  <si>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</si>
  <si>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</si>
  <si>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</si>
  <si>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</si>
  <si>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</si>
  <si>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</si>
  <si>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</si>
  <si>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</si>
  <si>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</si>
  <si>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</si>
  <si>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</si>
  <si>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</si>
  <si>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</si>
  <si>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</si>
  <si>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</si>
  <si>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</si>
  <si>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</si>
  <si>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</si>
  <si>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</si>
  <si>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</si>
  <si>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</si>
  <si>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</si>
  <si>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</si>
  <si>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</si>
  <si>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</si>
  <si>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</si>
  <si>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</si>
  <si>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</si>
  <si>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</si>
  <si>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</si>
  <si>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</si>
  <si>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</si>
  <si>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</si>
  <si>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</si>
  <si>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</si>
  <si>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</si>
  <si>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</si>
  <si>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</si>
  <si>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</si>
  <si>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</si>
  <si>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</si>
  <si>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</si>
  <si>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</si>
  <si>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</si>
  <si>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</si>
  <si>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</si>
  <si>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</si>
  <si>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</si>
  <si>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</si>
  <si>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</si>
  <si>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</si>
  <si>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</si>
  <si>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</si>
  <si>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</si>
  <si>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</si>
  <si>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</si>
  <si>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</si>
  <si>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</si>
  <si>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</si>
  <si>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</si>
  <si>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</si>
  <si>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</si>
  <si>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</si>
  <si>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</si>
  <si>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</si>
  <si>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</si>
  <si>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</si>
  <si>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</si>
  <si>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</si>
  <si>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</si>
  <si>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</si>
  <si>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</si>
  <si>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</si>
  <si>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</si>
  <si>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</si>
  <si>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</si>
  <si>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</si>
  <si>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</si>
  <si>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</si>
  <si>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</si>
  <si>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</si>
  <si>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</si>
  <si>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</si>
  <si>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</si>
  <si>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</si>
  <si>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</si>
  <si>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</si>
  <si>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</si>
  <si>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</si>
  <si>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</si>
  <si>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</si>
  <si>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</si>
  <si>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</si>
  <si>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</si>
  <si>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</si>
  <si>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</si>
  <si>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</si>
  <si>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</si>
  <si>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</si>
  <si>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</si>
  <si>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</si>
  <si>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</si>
  <si>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</si>
  <si>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</si>
  <si>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</si>
  <si>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</si>
  <si>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</si>
  <si>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</si>
  <si>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</si>
  <si>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</si>
  <si>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</si>
  <si>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</si>
  <si>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</si>
  <si>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</si>
  <si>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</si>
  <si>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</si>
  <si>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</si>
  <si>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</si>
  <si>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</si>
  <si>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</si>
  <si>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</si>
  <si>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</si>
  <si>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</si>
  <si>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</si>
  <si>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</si>
  <si>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</si>
  <si>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</si>
  <si>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</si>
  <si>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</si>
  <si>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</si>
  <si>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</si>
  <si>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</si>
  <si>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</si>
  <si>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</si>
  <si>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</si>
  <si>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</si>
  <si>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</si>
  <si>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</si>
  <si>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</si>
  <si>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</si>
  <si>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</si>
  <si>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</si>
  <si>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</si>
  <si>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</si>
  <si>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</si>
  <si>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</si>
  <si>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</si>
  <si>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</si>
  <si>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</si>
  <si>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</si>
  <si>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</si>
  <si>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</si>
  <si>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</si>
  <si>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</si>
  <si>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</si>
  <si>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</si>
  <si>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</si>
  <si>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</si>
  <si>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</si>
  <si>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</si>
  <si>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</si>
  <si>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</si>
  <si>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</si>
  <si>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</si>
  <si>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</si>
  <si>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</si>
  <si>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</si>
  <si>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</si>
  <si>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</si>
  <si>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</si>
  <si>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</si>
  <si>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</si>
  <si>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</si>
  <si>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</si>
  <si>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</si>
  <si>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</si>
  <si>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</si>
  <si>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</si>
  <si>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</si>
  <si>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</si>
  <si>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</si>
  <si>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</si>
  <si>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</si>
  <si>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</si>
  <si>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</si>
  <si>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</si>
  <si>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</si>
  <si>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</si>
  <si>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</si>
  <si>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</si>
  <si>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</si>
  <si>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</si>
  <si>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</si>
  <si>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</si>
  <si>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</si>
  <si>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</si>
  <si>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</si>
  <si>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</si>
  <si>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</si>
  <si>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</si>
  <si>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</si>
  <si>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</si>
  <si>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</si>
  <si>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</si>
  <si>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</si>
  <si>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</si>
  <si>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</si>
  <si>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</si>
  <si>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</si>
  <si>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</si>
  <si>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</si>
  <si>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</si>
  <si>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</si>
  <si>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</si>
  <si>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</si>
  <si>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</si>
  <si>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</si>
  <si>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</si>
  <si>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</si>
  <si>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</si>
  <si>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</si>
  <si>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</si>
  <si>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</si>
  <si>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</si>
  <si>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</si>
  <si>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</si>
  <si>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</si>
  <si>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</si>
  <si>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</si>
  <si>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</si>
  <si>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</si>
  <si>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</si>
  <si>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</si>
  <si>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</si>
  <si>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</si>
  <si>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</si>
  <si>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</si>
  <si>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</si>
  <si>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</si>
  <si>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</si>
  <si>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</si>
  <si>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</si>
  <si>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</si>
  <si>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</si>
  <si>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</si>
  <si>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</si>
  <si>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</si>
  <si>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</si>
  <si>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</si>
  <si>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</si>
  <si>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</si>
  <si>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</si>
  <si>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</si>
  <si>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</si>
  <si>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</si>
  <si>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</si>
  <si>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</si>
  <si>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</si>
  <si>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</si>
  <si>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</si>
  <si>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</si>
  <si>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</si>
  <si>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</si>
  <si>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</si>
  <si>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</si>
  <si>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</si>
  <si>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</si>
  <si>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</si>
  <si>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</si>
  <si>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</si>
  <si>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</si>
  <si>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</si>
  <si>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</si>
  <si>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</si>
  <si>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</si>
  <si>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</si>
  <si>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</si>
  <si>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</si>
  <si>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</si>
  <si>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</si>
  <si>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</si>
  <si>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</si>
  <si>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</si>
  <si>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</si>
  <si>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</si>
  <si>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</si>
  <si>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</si>
  <si>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</si>
  <si>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</si>
  <si>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</si>
  <si>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</si>
  <si>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</si>
  <si>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</si>
  <si>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</si>
  <si>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</si>
  <si>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</si>
  <si>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</si>
  <si>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</si>
  <si>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</si>
  <si>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</si>
  <si>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</si>
  <si>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</si>
  <si>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</si>
  <si>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</si>
  <si>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</si>
  <si>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</si>
  <si>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</si>
  <si>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</si>
  <si>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</si>
  <si>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</si>
  <si>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</si>
  <si>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</si>
  <si>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</si>
  <si>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</si>
  <si>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</si>
  <si>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</si>
  <si>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</si>
  <si>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</si>
  <si>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</si>
  <si>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</si>
  <si>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</si>
  <si>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</si>
  <si>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</si>
  <si>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</si>
  <si>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</si>
  <si>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</si>
  <si>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</si>
  <si>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</si>
  <si>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</si>
  <si>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</si>
  <si>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</si>
  <si>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</si>
  <si>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</si>
  <si>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</si>
  <si>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</si>
  <si>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</si>
  <si>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</si>
  <si>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</si>
  <si>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</si>
  <si>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</si>
  <si>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</si>
  <si>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</si>
  <si>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</si>
  <si>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</si>
  <si>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</si>
  <si>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</si>
  <si>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</si>
  <si>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</si>
  <si>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</si>
  <si>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</si>
  <si>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</si>
  <si>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</si>
  <si>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</si>
  <si>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</si>
  <si>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</si>
  <si>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</si>
  <si>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</si>
  <si>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</si>
  <si>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</si>
  <si>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</si>
  <si>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</si>
  <si>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</si>
  <si>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</si>
  <si>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</si>
  <si>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</si>
  <si>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</si>
  <si>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</si>
  <si>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</si>
  <si>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</si>
  <si>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</si>
  <si>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</si>
  <si>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</si>
  <si>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</si>
  <si>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</si>
  <si>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</si>
  <si>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</si>
  <si>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</si>
  <si>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</si>
  <si>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</si>
  <si>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</si>
  <si>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</si>
  <si>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</si>
  <si>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</si>
  <si>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</si>
  <si>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</si>
  <si>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</si>
  <si>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</si>
  <si>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</si>
  <si>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</si>
  <si>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</si>
  <si>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</si>
  <si>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</si>
  <si>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</si>
  <si>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</si>
  <si>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</si>
  <si>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</si>
  <si>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</si>
  <si>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</si>
  <si>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</si>
  <si>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</si>
  <si>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</si>
  <si>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</si>
  <si>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</si>
  <si>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</si>
  <si>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</si>
  <si>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</si>
  <si>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</si>
  <si>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</si>
  <si>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</si>
  <si>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</si>
  <si>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</si>
  <si>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</si>
  <si>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</si>
  <si>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</si>
  <si>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</si>
  <si>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</si>
  <si>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</si>
  <si>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</si>
  <si>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</si>
  <si>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</si>
  <si>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</si>
  <si>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</si>
  <si>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</si>
  <si>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</si>
  <si>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</si>
  <si>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</si>
  <si>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</si>
  <si>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</si>
  <si>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</si>
  <si>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</si>
  <si>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</si>
  <si>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</si>
  <si>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</si>
  <si>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</si>
  <si>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</si>
  <si>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</si>
  <si>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</si>
  <si>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</si>
  <si>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</si>
  <si>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</si>
  <si>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</si>
  <si>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</si>
  <si>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</si>
  <si>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</si>
  <si>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</si>
  <si>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</si>
  <si>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</si>
  <si>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</si>
  <si>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</si>
  <si>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</si>
  <si>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</si>
  <si>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</si>
  <si>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</si>
  <si>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</si>
  <si>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</si>
  <si>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</si>
  <si>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</si>
  <si>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</si>
  <si>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</si>
  <si>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</si>
  <si>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</si>
  <si>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</si>
  <si>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</si>
  <si>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</si>
  <si>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</si>
  <si>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</si>
  <si>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</si>
  <si>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</si>
  <si>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</si>
  <si>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</si>
  <si>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</si>
  <si>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</si>
  <si>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</si>
  <si>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</si>
  <si>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</si>
  <si>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</si>
  <si>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</si>
  <si>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</si>
  <si>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</si>
  <si>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</si>
  <si>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</si>
  <si>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</si>
  <si>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</si>
  <si>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</si>
  <si>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</si>
  <si>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</si>
  <si>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</si>
  <si>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</si>
  <si>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</si>
  <si>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</si>
  <si>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</si>
  <si>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</si>
  <si>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</si>
  <si>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</si>
  <si>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</si>
  <si>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</si>
  <si>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</si>
  <si>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</si>
  <si>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</si>
  <si>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</si>
  <si>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</si>
  <si>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</si>
  <si>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</si>
  <si>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</si>
  <si>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</si>
  <si>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</si>
  <si>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</si>
  <si>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</si>
  <si>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</si>
  <si>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</si>
  <si>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</si>
  <si>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</si>
  <si>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</si>
  <si>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</si>
  <si>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</si>
  <si>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</si>
  <si>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</si>
  <si>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</si>
  <si>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</si>
  <si>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</si>
  <si>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</si>
  <si>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</si>
  <si>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</si>
  <si>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</si>
  <si>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</si>
  <si>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</si>
  <si>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</si>
  <si>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</si>
  <si>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</si>
  <si>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</si>
  <si>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</si>
  <si>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</si>
  <si>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</si>
  <si>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</si>
  <si>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</si>
  <si>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</si>
  <si>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</si>
  <si>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</si>
  <si>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</si>
  <si>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</si>
  <si>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</si>
  <si>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</si>
  <si>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</si>
  <si>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</si>
  <si>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</si>
  <si>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</si>
  <si>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</si>
  <si>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</si>
  <si>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</si>
  <si>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</si>
  <si>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</si>
  <si>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</si>
  <si>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</si>
  <si>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</si>
  <si>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</si>
  <si>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</si>
  <si>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</si>
  <si>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</si>
  <si>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</si>
  <si>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</si>
  <si>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</si>
  <si>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</si>
  <si>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</si>
  <si>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</si>
  <si>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</si>
  <si>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</si>
  <si>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</si>
  <si>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</si>
  <si>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</si>
  <si>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</si>
  <si>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</si>
  <si>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</si>
  <si>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</si>
  <si>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</si>
  <si>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</si>
  <si>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</si>
  <si>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</si>
  <si>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</si>
  <si>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</si>
  <si>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</si>
  <si>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</si>
  <si>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</si>
  <si>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</si>
  <si>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</si>
  <si>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</si>
  <si>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</si>
  <si>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</si>
  <si>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</si>
  <si>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</si>
  <si>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</si>
  <si>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</si>
  <si>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</si>
  <si>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</si>
  <si>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</si>
  <si>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</si>
  <si>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</si>
  <si>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</si>
  <si>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</si>
  <si>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</si>
  <si>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</si>
  <si>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</si>
  <si>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</si>
  <si>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</si>
  <si>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</si>
  <si>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</si>
  <si>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</si>
  <si>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</si>
  <si>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</si>
  <si>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</si>
  <si>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</si>
  <si>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</si>
  <si>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</si>
  <si>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</si>
  <si>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</si>
  <si>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</si>
  <si>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</si>
  <si>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</si>
  <si>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</si>
  <si>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</si>
  <si>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</si>
  <si>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</si>
  <si>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</si>
  <si>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</si>
  <si>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</si>
  <si>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</si>
  <si>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</si>
  <si>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</si>
  <si>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</si>
  <si>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</si>
  <si>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</si>
  <si>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</si>
  <si>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</si>
  <si>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</si>
  <si>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</si>
  <si>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</si>
  <si>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</si>
  <si>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</si>
  <si>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</si>
  <si>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</si>
  <si>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</si>
  <si>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</si>
  <si>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</si>
  <si>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</si>
  <si>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</si>
  <si>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</si>
  <si>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</si>
  <si>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</si>
  <si>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</si>
  <si>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</si>
  <si>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</si>
  <si>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</si>
  <si>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</si>
  <si>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</si>
  <si>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</si>
  <si>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</si>
  <si>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</si>
  <si>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</si>
  <si>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</si>
  <si>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</si>
  <si>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</si>
  <si>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</si>
  <si>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</si>
  <si>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</si>
  <si>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</si>
  <si>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</si>
  <si>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</si>
  <si>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</si>
  <si>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</si>
  <si>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</si>
  <si>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</si>
  <si>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</si>
  <si>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</si>
  <si>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</si>
  <si>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</si>
  <si>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</si>
  <si>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</si>
  <si>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</si>
  <si>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</si>
  <si>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</si>
  <si>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</si>
  <si>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</si>
  <si>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</si>
  <si>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</si>
  <si>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</si>
  <si>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</si>
  <si>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</si>
  <si>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</si>
  <si>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</si>
  <si>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</si>
  <si>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</si>
  <si>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</si>
  <si>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</si>
  <si>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</si>
  <si>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</si>
  <si>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</si>
  <si>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</si>
  <si>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</si>
  <si>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</si>
  <si>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</si>
  <si>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</si>
  <si>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</si>
  <si>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</si>
  <si>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</si>
  <si>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</si>
  <si>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</si>
  <si>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</si>
  <si>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</si>
  <si>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</si>
  <si>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</si>
  <si>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</si>
  <si>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</si>
  <si>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</si>
  <si>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</si>
  <si>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</si>
  <si>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</si>
  <si>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</si>
  <si>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</si>
  <si>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</si>
  <si>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</si>
  <si>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</si>
  <si>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</si>
  <si>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</si>
  <si>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</si>
  <si>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</si>
  <si>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</si>
  <si>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</si>
  <si>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</si>
  <si>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</si>
  <si>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</si>
  <si>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</si>
  <si>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</si>
  <si>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</si>
  <si>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</si>
  <si>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</si>
  <si>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</si>
  <si>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</si>
  <si>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</si>
  <si>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</si>
  <si>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</si>
  <si>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</si>
  <si>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</si>
  <si>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</si>
  <si>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</si>
  <si>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</si>
  <si>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</si>
  <si>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</si>
  <si>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</si>
  <si>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</si>
  <si>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</si>
  <si>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</si>
  <si>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</si>
  <si>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</si>
  <si>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</si>
  <si>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</si>
  <si>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</si>
  <si>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</si>
  <si>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</si>
  <si>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</si>
  <si>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</si>
  <si>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</si>
  <si>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</si>
  <si>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</si>
  <si>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</si>
  <si>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</si>
  <si>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</si>
  <si>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</si>
  <si>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</si>
  <si>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</si>
  <si>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</si>
  <si>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</si>
  <si>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</si>
  <si>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</si>
  <si>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</si>
  <si>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</si>
  <si>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</si>
  <si>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</si>
  <si>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</si>
  <si>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</si>
  <si>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</si>
  <si>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</si>
  <si>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</si>
  <si>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</si>
  <si>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</si>
  <si>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</si>
  <si>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</si>
  <si>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</si>
  <si>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</si>
  <si>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</si>
  <si>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</si>
  <si>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</si>
  <si>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</si>
  <si>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</si>
  <si>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</si>
  <si>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</si>
  <si>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</si>
  <si>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</si>
  <si>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</si>
  <si>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</si>
  <si>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</si>
  <si>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</si>
  <si>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</si>
  <si>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</si>
  <si>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</si>
  <si>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</si>
  <si>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</si>
  <si>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</si>
  <si>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</si>
  <si>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</si>
  <si>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</si>
  <si>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</si>
  <si>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</si>
  <si>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</si>
  <si>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</si>
  <si>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</si>
  <si>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</si>
  <si>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</si>
  <si>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</si>
  <si>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</si>
  <si>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</si>
  <si>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</si>
  <si>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</si>
  <si>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</si>
  <si>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</si>
  <si>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</si>
  <si>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</si>
  <si>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</si>
  <si>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</si>
  <si>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</si>
  <si>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</si>
  <si>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</si>
  <si>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</si>
  <si>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</si>
  <si>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</si>
  <si>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</si>
  <si>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</si>
  <si>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</si>
  <si>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</si>
  <si>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</si>
  <si>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</si>
  <si>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</si>
  <si>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</si>
  <si>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</si>
  <si>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</si>
  <si>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</si>
  <si>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</si>
  <si>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</si>
  <si>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</si>
  <si>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</si>
  <si>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</si>
  <si>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</si>
  <si>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</si>
  <si>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</si>
  <si>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</si>
  <si>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</si>
  <si>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</si>
  <si>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</si>
  <si>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</si>
  <si>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</si>
  <si>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</si>
  <si>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</si>
  <si>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</si>
  <si>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</si>
  <si>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</si>
  <si>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</si>
  <si>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</si>
  <si>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</si>
  <si>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</si>
  <si>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</si>
  <si>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</si>
  <si>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</si>
  <si>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</si>
  <si>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</si>
  <si>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</si>
  <si>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</si>
  <si>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</si>
  <si>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</si>
  <si>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</si>
  <si>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</si>
  <si>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</si>
  <si>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</si>
  <si>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</si>
  <si>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</si>
  <si>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</si>
  <si>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</si>
  <si>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</si>
  <si>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</si>
  <si>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</si>
  <si>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</si>
  <si>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</si>
  <si>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</si>
  <si>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</si>
  <si>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</si>
  <si>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</si>
  <si>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</si>
  <si>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</si>
  <si>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</si>
  <si>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</si>
  <si>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</si>
  <si>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</si>
  <si>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</si>
  <si>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</si>
  <si>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</si>
  <si>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</si>
  <si>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</si>
  <si>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</si>
  <si>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</si>
  <si>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</si>
  <si>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</si>
  <si>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</si>
  <si>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</si>
  <si>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</si>
  <si>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</si>
  <si>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</si>
  <si>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</si>
  <si>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</si>
  <si>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</si>
  <si>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</si>
  <si>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</si>
  <si>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</si>
  <si>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</si>
  <si>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</si>
  <si>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</si>
  <si>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</si>
  <si>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</si>
  <si>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</si>
  <si>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</si>
  <si>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</si>
  <si>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</si>
  <si>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</si>
  <si>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</si>
  <si>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</si>
  <si>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</si>
  <si>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</si>
  <si>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</si>
  <si>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</si>
  <si>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</si>
  <si>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</si>
  <si>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</si>
  <si>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</si>
  <si>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</si>
  <si>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</si>
  <si>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</si>
  <si>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</si>
  <si>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</si>
  <si>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</si>
  <si>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</si>
  <si>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</si>
  <si>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</si>
  <si>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</si>
  <si>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</si>
  <si>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</si>
  <si>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</si>
  <si>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</si>
  <si>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</si>
  <si>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</si>
  <si>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</si>
  <si>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</si>
  <si>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</si>
  <si>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</si>
  <si>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</si>
  <si>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</si>
  <si>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</si>
  <si>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</si>
  <si>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</si>
  <si>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</si>
  <si>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</si>
  <si>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</si>
  <si>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</si>
  <si>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</si>
  <si>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</si>
  <si>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</si>
  <si>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</si>
  <si>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</si>
  <si>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</si>
  <si>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</si>
  <si>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</si>
  <si>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</si>
  <si>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</si>
  <si>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</si>
  <si>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</si>
  <si>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</si>
  <si>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</si>
  <si>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</si>
  <si>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</si>
  <si>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</si>
  <si>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</si>
  <si>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</si>
  <si>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</si>
  <si>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</si>
  <si>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</si>
  <si>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</si>
  <si>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</si>
  <si>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</si>
  <si>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</si>
  <si>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</si>
  <si>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</si>
  <si>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</si>
  <si>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</si>
  <si>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</si>
  <si>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</si>
  <si>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</si>
  <si>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</si>
  <si>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</si>
  <si>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</si>
  <si>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</si>
  <si>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</si>
  <si>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</si>
  <si>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</si>
  <si>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</si>
  <si>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</si>
  <si>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</si>
  <si>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</si>
  <si>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</si>
  <si>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</si>
  <si>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</si>
  <si>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</si>
  <si>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</si>
  <si>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</si>
  <si>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</si>
  <si>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</si>
  <si>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</si>
  <si>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</si>
  <si>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</si>
  <si>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</si>
  <si>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</si>
  <si>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</si>
  <si>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</si>
  <si>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</si>
  <si>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</si>
  <si>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</si>
  <si>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</si>
  <si>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</si>
  <si>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</si>
  <si>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</si>
  <si>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</si>
  <si>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</si>
  <si>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</si>
  <si>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</si>
  <si>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</si>
  <si>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</si>
  <si>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</si>
  <si>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</si>
  <si>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</si>
  <si>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</si>
  <si>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</si>
  <si>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</si>
  <si>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</si>
  <si>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</si>
  <si>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</si>
  <si>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</si>
  <si>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</si>
  <si>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</si>
  <si>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</si>
  <si>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</si>
  <si>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</si>
  <si>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</si>
  <si>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</si>
  <si>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</si>
  <si>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</si>
  <si>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</si>
  <si>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</si>
  <si>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</si>
  <si>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</si>
  <si>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</si>
  <si>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</si>
  <si>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</si>
  <si>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</si>
  <si>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</si>
  <si>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</si>
  <si>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</si>
  <si>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</si>
  <si>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</si>
  <si>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</si>
  <si>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</si>
  <si>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</si>
  <si>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</si>
  <si>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</si>
  <si>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</si>
  <si>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</si>
  <si>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</si>
  <si>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</si>
  <si>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</si>
  <si>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</si>
  <si>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</si>
  <si>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</si>
  <si>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</si>
  <si>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</si>
  <si>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</si>
  <si>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</si>
  <si>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</si>
  <si>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</si>
  <si>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</si>
  <si>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</si>
  <si>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</si>
  <si>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</si>
  <si>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</si>
  <si>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</si>
  <si>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</si>
  <si>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</si>
  <si>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</si>
  <si>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</si>
  <si>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</si>
  <si>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</si>
  <si>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</si>
  <si>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</si>
  <si>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</si>
  <si>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</si>
  <si>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</si>
  <si>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</si>
  <si>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</si>
  <si>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</si>
  <si>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</si>
  <si>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</si>
  <si>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</si>
  <si>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</si>
  <si>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</si>
  <si>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</si>
  <si>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</si>
  <si>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</si>
  <si>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</si>
  <si>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</si>
  <si>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</si>
  <si>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</si>
  <si>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</si>
  <si>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</si>
  <si>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</si>
  <si>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</si>
  <si>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</si>
  <si>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</si>
  <si>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</si>
  <si>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</si>
  <si>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</si>
  <si>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</si>
  <si>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</si>
  <si>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</si>
  <si>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</si>
  <si>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</si>
  <si>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</si>
  <si>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</si>
  <si>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</si>
  <si>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</si>
  <si>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</si>
  <si>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</si>
  <si>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</si>
  <si>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</si>
  <si>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</si>
  <si>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</si>
  <si>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</si>
  <si>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</si>
  <si>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</si>
  <si>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</si>
  <si>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</si>
  <si>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</si>
  <si>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</si>
  <si>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</si>
  <si>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</si>
  <si>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</si>
  <si>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</si>
  <si>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</si>
  <si>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</si>
  <si>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</si>
  <si>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</si>
  <si>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</si>
  <si>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</si>
  <si>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</si>
  <si>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</si>
  <si>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</si>
  <si>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</si>
  <si>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</si>
  <si>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</si>
  <si>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</si>
  <si>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</si>
  <si>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</si>
  <si>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</si>
  <si>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</si>
  <si>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</si>
  <si>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</si>
  <si>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</si>
  <si>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</si>
  <si>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</si>
  <si>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</si>
  <si>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</si>
  <si>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</si>
  <si>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</si>
  <si>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</si>
  <si>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</si>
  <si>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</si>
  <si>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</si>
  <si>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</si>
  <si>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</si>
  <si>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</si>
  <si>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</si>
  <si>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</si>
  <si>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</si>
  <si>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</si>
  <si>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</si>
  <si>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</si>
  <si>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</si>
  <si>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</si>
  <si>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</si>
  <si>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</si>
  <si>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</si>
  <si>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</si>
  <si>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</si>
  <si>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</si>
  <si>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</si>
  <si>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</si>
  <si>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</si>
  <si>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</si>
  <si>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</si>
  <si>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</si>
  <si>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</si>
  <si>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</si>
  <si>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</si>
  <si>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</si>
  <si>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</si>
  <si>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</si>
  <si>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</si>
  <si>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</si>
  <si>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</si>
  <si>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</si>
  <si>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</si>
  <si>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</si>
  <si>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</si>
  <si>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</si>
  <si>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</si>
  <si>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</si>
  <si>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</si>
  <si>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</si>
  <si>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</si>
  <si>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</si>
  <si>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</si>
  <si>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</si>
  <si>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</si>
  <si>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</si>
  <si>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</si>
  <si>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</si>
  <si>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</si>
  <si>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</si>
  <si>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</si>
  <si>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</si>
  <si>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</si>
  <si>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</si>
  <si>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</si>
  <si>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</si>
  <si>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</si>
  <si>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</si>
  <si>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</si>
  <si>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</si>
  <si>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</si>
  <si>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</si>
  <si>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</si>
  <si>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</si>
  <si>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</si>
  <si>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</si>
  <si>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</si>
  <si>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</si>
  <si>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</si>
  <si>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</si>
  <si>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</si>
  <si>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</si>
  <si>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</si>
  <si>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</si>
  <si>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</si>
  <si>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</si>
  <si>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</si>
  <si>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</si>
  <si>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</si>
  <si>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</si>
  <si>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</si>
  <si>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</si>
  <si>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</si>
  <si>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</si>
  <si>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</si>
  <si>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</si>
  <si>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</si>
  <si>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</si>
  <si>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</si>
  <si>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</si>
  <si>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</si>
  <si>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</si>
  <si>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</si>
  <si>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</si>
  <si>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</si>
  <si>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</si>
  <si>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</si>
  <si>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</si>
  <si>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</si>
  <si>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</si>
  <si>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</si>
  <si>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</si>
  <si>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</si>
  <si>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</si>
  <si>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</si>
  <si>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</si>
  <si>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</si>
  <si>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</si>
  <si>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</si>
  <si>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</si>
  <si>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</si>
  <si>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</si>
  <si>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</si>
  <si>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</si>
  <si>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</si>
  <si>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</si>
  <si>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</si>
  <si>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</si>
  <si>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</si>
  <si>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</si>
  <si>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</si>
  <si>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</si>
  <si>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</si>
  <si>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</si>
  <si>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</si>
  <si>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</si>
  <si>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</si>
  <si>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</si>
  <si>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</si>
  <si>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</si>
  <si>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</si>
  <si>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</si>
  <si>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</si>
  <si>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</si>
  <si>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</si>
  <si>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</si>
  <si>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</si>
  <si>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</si>
  <si>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</si>
  <si>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</si>
  <si>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</si>
  <si>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</si>
  <si>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</si>
  <si>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</si>
  <si>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</si>
  <si>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</si>
  <si>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</si>
  <si>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</si>
  <si>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</si>
  <si>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</si>
  <si>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</si>
  <si>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</si>
  <si>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</si>
  <si>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</si>
  <si>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</si>
  <si>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</si>
  <si>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</si>
  <si>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</si>
  <si>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</si>
  <si>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</si>
  <si>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</si>
  <si>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</si>
  <si>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</si>
  <si>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</si>
  <si>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</si>
  <si>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</si>
  <si>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</si>
  <si>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</si>
  <si>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</si>
  <si>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</si>
  <si>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</si>
  <si>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</si>
  <si>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</si>
  <si>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</si>
  <si>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</si>
  <si>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</si>
  <si>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</si>
  <si>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</si>
  <si>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</si>
  <si>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</si>
  <si>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</si>
  <si>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</si>
  <si>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</si>
  <si>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</si>
  <si>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</si>
  <si>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</si>
  <si>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</si>
  <si>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</si>
  <si>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</si>
  <si>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</si>
  <si>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</si>
  <si>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</si>
  <si>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</si>
  <si>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</si>
  <si>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</si>
  <si>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</si>
  <si>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</si>
  <si>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</si>
  <si>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</si>
  <si>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</si>
  <si>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</si>
  <si>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</si>
  <si>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</si>
  <si>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</si>
  <si>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</si>
  <si>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</si>
  <si>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</si>
  <si>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</si>
  <si>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</si>
  <si>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</si>
  <si>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</si>
  <si>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</si>
  <si>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</si>
  <si>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</si>
  <si>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</si>
  <si>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</si>
  <si>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</si>
  <si>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</si>
  <si>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</si>
  <si>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</si>
  <si>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</si>
  <si>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</si>
  <si>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</si>
  <si>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</si>
  <si>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</si>
  <si>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</si>
  <si>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</si>
  <si>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</si>
  <si>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</si>
  <si>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</si>
  <si>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</si>
  <si>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</si>
  <si>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</si>
  <si>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</si>
  <si>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</si>
  <si>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</si>
  <si>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</si>
  <si>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</si>
  <si>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</si>
  <si>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</si>
  <si>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</si>
  <si>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</si>
  <si>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</si>
  <si>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</si>
  <si>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</si>
  <si>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</si>
  <si>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</si>
  <si>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</si>
  <si>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</si>
  <si>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</si>
  <si>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</si>
  <si>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</si>
  <si>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</si>
  <si>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</si>
  <si>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</si>
  <si>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</si>
  <si>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</si>
  <si>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</si>
  <si>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</si>
  <si>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</si>
  <si>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</si>
  <si>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</si>
  <si>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</si>
  <si>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</si>
  <si>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</si>
  <si>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</si>
  <si>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</si>
  <si>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</si>
  <si>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</si>
  <si>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</si>
  <si>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</si>
  <si>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</si>
  <si>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</si>
  <si>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</si>
  <si>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</si>
  <si>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</si>
  <si>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</si>
  <si>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</si>
  <si>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</si>
  <si>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</si>
  <si>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</si>
  <si>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</si>
  <si>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</si>
  <si>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</si>
  <si>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</si>
  <si>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</si>
  <si>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</si>
  <si>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</si>
  <si>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</si>
  <si>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</si>
  <si>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</si>
  <si>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</si>
  <si>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</si>
  <si>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</si>
  <si>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</si>
  <si>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</si>
  <si>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</si>
  <si>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</si>
  <si>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</si>
  <si>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</si>
  <si>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</si>
  <si>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</si>
  <si>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</si>
  <si>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</si>
  <si>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</si>
  <si>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</si>
  <si>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</si>
  <si>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</si>
  <si>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</si>
  <si>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</si>
  <si>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</si>
  <si>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</si>
  <si>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</si>
  <si>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</si>
  <si>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</si>
  <si>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</si>
  <si>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</si>
  <si>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</si>
  <si>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</si>
  <si>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</si>
  <si>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</si>
  <si>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</si>
  <si>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</si>
  <si>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</si>
  <si>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</si>
  <si>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</si>
  <si>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</si>
  <si>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</si>
  <si>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</si>
  <si>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</si>
  <si>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</si>
  <si>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</si>
  <si>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</si>
  <si>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</si>
  <si>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</si>
  <si>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</si>
  <si>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</si>
  <si>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</si>
  <si>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</si>
  <si>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</si>
  <si>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</si>
  <si>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</si>
  <si>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</si>
  <si>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</si>
  <si>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</si>
  <si>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</si>
  <si>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</si>
  <si>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</si>
  <si>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</si>
  <si>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</si>
  <si>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</si>
  <si>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</si>
  <si>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</si>
  <si>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</si>
  <si>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</si>
  <si>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</si>
  <si>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</si>
  <si>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</si>
  <si>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</si>
  <si>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</si>
  <si>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</si>
  <si>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</si>
  <si>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</si>
  <si>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</si>
  <si>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</si>
  <si>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</si>
  <si>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</si>
  <si>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</si>
  <si>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</si>
  <si>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</si>
  <si>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</si>
  <si>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</si>
  <si>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</si>
  <si>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</si>
  <si>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</si>
  <si>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</si>
  <si>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</si>
  <si>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</si>
  <si>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</si>
  <si>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</si>
  <si>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</si>
  <si>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</si>
  <si>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</si>
  <si>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</si>
  <si>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</si>
  <si>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</si>
  <si>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</si>
  <si>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</si>
  <si>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</si>
  <si>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</si>
  <si>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</si>
  <si>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</si>
  <si>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</si>
  <si>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</si>
  <si>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</si>
  <si>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</si>
  <si>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</si>
  <si>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</si>
  <si>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</si>
  <si>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</si>
  <si>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</si>
  <si>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</si>
  <si>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</si>
  <si>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</si>
  <si>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</si>
  <si>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</si>
  <si>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</si>
  <si>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</si>
  <si>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</si>
  <si>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</si>
  <si>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</si>
  <si>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</si>
  <si>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</si>
  <si>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</si>
  <si>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</si>
  <si>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</si>
  <si>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</si>
  <si>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</si>
  <si>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</si>
  <si>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</si>
  <si>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</si>
  <si>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</si>
  <si>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</si>
  <si>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</si>
  <si>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</si>
  <si>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</si>
  <si>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</si>
  <si>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</si>
  <si>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</si>
  <si>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</si>
  <si>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</si>
  <si>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</si>
  <si>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</si>
  <si>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</si>
  <si>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</si>
  <si>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</si>
  <si>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</si>
  <si>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</si>
  <si>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</si>
  <si>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</si>
  <si>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</si>
  <si>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</si>
  <si>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</si>
  <si>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</si>
  <si>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</si>
  <si>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</si>
  <si>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</si>
  <si>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</si>
  <si>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</si>
  <si>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</si>
  <si>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</si>
  <si>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</si>
  <si>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</si>
  <si>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</si>
  <si>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</si>
  <si>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</si>
  <si>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</si>
  <si>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</si>
  <si>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</si>
  <si>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</si>
  <si>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</si>
  <si>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</si>
  <si>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</si>
  <si>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</si>
  <si>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</si>
  <si>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</si>
  <si>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</si>
  <si>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</si>
  <si>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</si>
  <si>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</si>
  <si>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</si>
  <si>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</si>
  <si>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</si>
  <si>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</si>
  <si>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</si>
  <si>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</si>
  <si>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</si>
  <si>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</si>
  <si>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</si>
  <si>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</si>
  <si>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</si>
  <si>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</si>
  <si>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</si>
  <si>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</si>
  <si>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</si>
  <si>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</si>
  <si>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</si>
  <si>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</si>
  <si>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</si>
  <si>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</si>
  <si>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</si>
  <si>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</si>
  <si>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</si>
  <si>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</si>
  <si>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</si>
  <si>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</si>
  <si>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</si>
  <si>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</si>
  <si>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</si>
  <si>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</si>
  <si>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</si>
  <si>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</si>
  <si>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</si>
  <si>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</si>
  <si>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</si>
  <si>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</si>
  <si>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</si>
  <si>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</si>
  <si>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</si>
  <si>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</si>
  <si>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</si>
  <si>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</si>
  <si>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</si>
  <si>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</si>
  <si>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</si>
  <si>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</si>
  <si>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</si>
  <si>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</si>
  <si>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</si>
  <si>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</si>
  <si>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</si>
  <si>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</si>
  <si>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</si>
  <si>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</si>
  <si>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</si>
  <si>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</si>
  <si>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</si>
  <si>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</si>
  <si>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</si>
  <si>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</si>
  <si>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</si>
  <si>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</si>
  <si>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</si>
  <si>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</si>
  <si>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</si>
  <si>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</si>
  <si>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</si>
  <si>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</si>
  <si>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</si>
  <si>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</si>
  <si>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</si>
  <si>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</si>
  <si>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</si>
  <si>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</si>
  <si>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</si>
  <si>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</si>
  <si>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</si>
  <si>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</si>
  <si>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</si>
  <si>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</si>
  <si>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</si>
  <si>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</si>
  <si>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</si>
  <si>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</si>
  <si>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</si>
  <si>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</si>
  <si>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</si>
  <si>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</si>
  <si>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</si>
  <si>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</si>
  <si>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</si>
  <si>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</si>
  <si>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</si>
  <si>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</si>
  <si>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</si>
  <si>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</si>
  <si>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</si>
  <si>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</si>
  <si>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</si>
  <si>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</si>
  <si>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</si>
  <si>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</si>
  <si>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</si>
  <si>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</si>
  <si>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</si>
  <si>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</si>
  <si>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</si>
  <si>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</si>
  <si>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</si>
  <si>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</si>
  <si>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</si>
  <si>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</si>
  <si>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</si>
  <si>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</si>
  <si>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</si>
  <si>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</si>
  <si>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</si>
  <si>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</si>
  <si>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</si>
  <si>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</si>
  <si>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</si>
  <si>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</si>
  <si>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</si>
  <si>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</si>
  <si>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</si>
  <si>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</si>
  <si>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</si>
  <si>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</si>
  <si>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</si>
  <si>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</si>
  <si>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</si>
  <si>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</si>
  <si>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</si>
  <si>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</si>
  <si>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</si>
  <si>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</si>
  <si>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</si>
  <si>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</si>
  <si>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</si>
  <si>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</si>
  <si>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</si>
  <si>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</si>
  <si>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</si>
  <si>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</si>
  <si>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</si>
  <si>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</si>
  <si>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</si>
  <si>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</si>
  <si>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</si>
  <si>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</si>
  <si>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</si>
  <si>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</si>
  <si>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</si>
  <si>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</si>
  <si>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</si>
  <si>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</si>
  <si>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</si>
  <si>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</si>
  <si>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</si>
  <si>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</si>
  <si>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</si>
  <si>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</si>
  <si>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</si>
  <si>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</si>
  <si>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</si>
  <si>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</si>
  <si>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</si>
  <si>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</si>
  <si>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</si>
  <si>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</si>
  <si>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</si>
  <si>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</si>
  <si>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</si>
  <si>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</si>
  <si>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</si>
  <si>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</si>
  <si>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</si>
  <si>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</si>
  <si>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</si>
  <si>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</si>
  <si>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</si>
  <si>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</si>
  <si>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</si>
  <si>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</si>
  <si>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</si>
  <si>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</si>
  <si>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</si>
  <si>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</si>
  <si>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</si>
  <si>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</si>
  <si>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</si>
  <si>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</si>
  <si>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</si>
  <si>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</si>
  <si>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</si>
  <si>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</si>
  <si>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</si>
  <si>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</si>
  <si>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</si>
  <si>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</si>
  <si>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</si>
  <si>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</si>
  <si>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</si>
  <si>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</si>
  <si>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</si>
  <si>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</si>
  <si>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</si>
  <si>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</si>
  <si>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</si>
  <si>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</si>
  <si>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</si>
  <si>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</si>
  <si>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</si>
  <si>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</si>
  <si>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</si>
  <si>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</si>
  <si>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</si>
  <si>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</si>
  <si>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</si>
  <si>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</si>
  <si>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</si>
  <si>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</si>
  <si>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</si>
  <si>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</si>
  <si>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</si>
  <si>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</si>
  <si>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</si>
  <si>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</si>
  <si>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</si>
  <si>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</si>
  <si>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</si>
  <si>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</si>
  <si>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</si>
  <si>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</si>
  <si>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</si>
  <si>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</si>
  <si>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</si>
  <si>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</si>
  <si>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</si>
  <si>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</si>
  <si>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</si>
  <si>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</si>
  <si>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</si>
  <si>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</si>
  <si>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</si>
  <si>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</si>
  <si>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</si>
  <si>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</si>
  <si>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</si>
  <si>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</si>
  <si>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</si>
  <si>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</si>
  <si>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</si>
  <si>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</si>
  <si>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</si>
  <si>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</si>
  <si>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</si>
  <si>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</si>
  <si>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</si>
  <si>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</si>
  <si>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</si>
  <si>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</si>
  <si>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</si>
  <si>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</si>
  <si>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</si>
  <si>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</si>
  <si>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</si>
  <si>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</si>
  <si>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</si>
  <si>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</si>
  <si>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</si>
  <si>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</si>
  <si>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</si>
  <si>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</si>
  <si>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</si>
  <si>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</si>
  <si>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</si>
  <si>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</si>
  <si>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</si>
  <si>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</si>
  <si>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</si>
  <si>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</si>
  <si>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</si>
  <si>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</si>
  <si>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</si>
  <si>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</si>
  <si>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</si>
  <si>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</si>
  <si>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</si>
  <si>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</si>
  <si>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</si>
  <si>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</si>
  <si>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</si>
  <si>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</si>
  <si>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</si>
  <si>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</si>
  <si>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</si>
  <si>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</si>
  <si>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</si>
  <si>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</si>
  <si>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</si>
  <si>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</si>
  <si>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</si>
  <si>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</si>
  <si>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</si>
  <si>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</si>
  <si>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</si>
  <si>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</si>
  <si>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</si>
  <si>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</si>
  <si>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</si>
  <si>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</si>
  <si>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</si>
  <si>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</si>
  <si>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</si>
  <si>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</si>
  <si>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</si>
  <si>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</si>
  <si>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</si>
  <si>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</si>
  <si>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</si>
  <si>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</si>
  <si>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</si>
  <si>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</si>
  <si>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</si>
  <si>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</si>
  <si>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</si>
  <si>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</si>
  <si>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</si>
  <si>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</si>
  <si>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</si>
  <si>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</si>
  <si>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</si>
  <si>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</si>
  <si>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</si>
  <si>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</si>
  <si>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</si>
  <si>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</si>
  <si>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</si>
  <si>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</si>
  <si>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</si>
  <si>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</si>
  <si>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</si>
  <si>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</si>
  <si>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</si>
  <si>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</si>
  <si>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</si>
  <si>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</si>
  <si>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</si>
  <si>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</si>
  <si>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</si>
  <si>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</si>
  <si>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</si>
  <si>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</si>
  <si>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</si>
  <si>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</si>
  <si>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</si>
  <si>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</si>
  <si>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</si>
  <si>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</si>
  <si>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</si>
  <si>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</si>
  <si>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</si>
  <si>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</si>
  <si>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</si>
  <si>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</si>
  <si>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</si>
  <si>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</si>
  <si>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</si>
  <si>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</si>
  <si>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</si>
  <si>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</si>
  <si>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</si>
  <si>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</si>
  <si>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</si>
  <si>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</si>
  <si>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</si>
  <si>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</si>
  <si>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</si>
  <si>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</si>
  <si>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</si>
  <si>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</si>
  <si>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</si>
  <si>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</si>
  <si>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</si>
  <si>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</si>
  <si>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</si>
  <si>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</si>
  <si>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</si>
  <si>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</si>
  <si>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</si>
  <si>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</si>
  <si>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</si>
  <si>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</si>
  <si>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</si>
  <si>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</si>
  <si>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</si>
  <si>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</si>
  <si>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</si>
  <si>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</si>
  <si>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</si>
  <si>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</si>
  <si>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</si>
  <si>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</si>
  <si>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</si>
  <si>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</si>
  <si>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</si>
  <si>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</si>
  <si>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</si>
  <si>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</si>
  <si>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</si>
  <si>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</si>
  <si>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</si>
  <si>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</si>
  <si>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</si>
  <si>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</si>
  <si>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</si>
  <si>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</si>
  <si>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</si>
  <si>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</si>
  <si>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</si>
  <si>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</si>
  <si>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</si>
  <si>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</si>
  <si>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</si>
  <si>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</si>
  <si>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</si>
  <si>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</si>
  <si>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</si>
  <si>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</si>
  <si>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</si>
  <si>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</si>
  <si>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</si>
  <si>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</si>
  <si>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</si>
  <si>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</si>
  <si>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</si>
  <si>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</si>
  <si>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</si>
  <si>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</si>
  <si>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</si>
  <si>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</si>
  <si>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</si>
  <si>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</si>
  <si>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</si>
  <si>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</si>
  <si>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</si>
  <si>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</si>
  <si>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</si>
  <si>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</si>
  <si>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</si>
  <si>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</si>
  <si>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</si>
  <si>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</si>
  <si>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</si>
  <si>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</si>
  <si>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</si>
  <si>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</si>
  <si>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</si>
  <si>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</si>
  <si>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</si>
  <si>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</si>
  <si>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</si>
  <si>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</si>
  <si>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</si>
  <si>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</si>
  <si>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</si>
  <si>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</si>
  <si>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</si>
  <si>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</si>
  <si>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</si>
  <si>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</si>
  <si>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</si>
  <si>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</si>
  <si>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</si>
  <si>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</si>
  <si>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</si>
  <si>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</si>
  <si>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</si>
  <si>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</si>
  <si>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</si>
  <si>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</si>
  <si>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</si>
  <si>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</si>
  <si>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</si>
  <si>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</si>
  <si>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</si>
  <si>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</si>
  <si>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</si>
  <si>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</si>
  <si>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</si>
  <si>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</si>
  <si>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</si>
  <si>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</si>
  <si>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</si>
  <si>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</si>
  <si>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</si>
  <si>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</si>
  <si>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</si>
  <si>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</si>
  <si>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</si>
  <si>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</si>
  <si>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</si>
  <si>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</si>
  <si>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</si>
  <si>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</si>
  <si>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</si>
  <si>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</si>
  <si>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</si>
  <si>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</si>
  <si>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</si>
  <si>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</si>
  <si>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</si>
  <si>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</si>
  <si>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</si>
  <si>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</si>
  <si>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</si>
  <si>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</si>
  <si>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</si>
  <si>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</si>
  <si>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</si>
  <si>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</si>
  <si>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</si>
  <si>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</si>
  <si>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</si>
  <si>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</si>
  <si>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</si>
  <si>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</si>
  <si>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</si>
  <si>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</si>
  <si>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</si>
  <si>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</si>
  <si>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</si>
  <si>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</si>
  <si>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</si>
  <si>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</si>
  <si>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</si>
  <si>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</si>
  <si>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</si>
  <si>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</si>
  <si>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</si>
  <si>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</si>
  <si>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</si>
  <si>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</si>
  <si>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</si>
  <si>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</si>
  <si>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</si>
  <si>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</si>
  <si>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</si>
  <si>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</si>
  <si>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</si>
  <si>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</si>
  <si>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</si>
  <si>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</si>
  <si>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</si>
  <si>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</si>
  <si>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</si>
  <si>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</si>
  <si>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</si>
  <si>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</si>
  <si>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</si>
  <si>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</si>
  <si>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</si>
  <si>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</si>
  <si>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</si>
  <si>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</si>
  <si>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</si>
  <si>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</si>
  <si>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</si>
  <si>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</si>
  <si>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</si>
  <si>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</si>
  <si>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</si>
  <si>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</si>
  <si>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</si>
  <si>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</si>
  <si>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</si>
  <si>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</si>
  <si>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</si>
  <si>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</si>
  <si>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</si>
  <si>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</si>
  <si>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</si>
  <si>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</si>
  <si>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</si>
  <si>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</si>
  <si>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</si>
  <si>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</si>
  <si>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</si>
  <si>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</si>
  <si>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</si>
  <si>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</si>
  <si>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</si>
  <si>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</si>
  <si>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</si>
  <si>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</si>
  <si>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</si>
  <si>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</si>
  <si>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</si>
  <si>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</si>
  <si>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</si>
  <si>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</si>
  <si>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</si>
  <si>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</si>
  <si>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</si>
  <si>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</si>
  <si>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</si>
  <si>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</si>
  <si>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</si>
  <si>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</si>
  <si>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</si>
  <si>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</si>
  <si>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</si>
  <si>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</si>
  <si>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</si>
  <si>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</si>
  <si>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</si>
  <si>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</si>
  <si>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</si>
  <si>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</si>
  <si>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</si>
  <si>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</si>
  <si>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</si>
  <si>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</si>
  <si>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</si>
  <si>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</si>
  <si>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</si>
  <si>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</si>
  <si>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</si>
  <si>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</si>
  <si>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</si>
  <si>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</si>
  <si>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</si>
  <si>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</si>
  <si>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</si>
  <si>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</si>
  <si>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</si>
  <si>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</si>
  <si>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</si>
  <si>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</si>
  <si>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</si>
  <si>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</si>
  <si>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</si>
  <si>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</si>
  <si>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</si>
  <si>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</si>
  <si>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</si>
  <si>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</si>
  <si>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</si>
  <si>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</si>
  <si>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</si>
  <si>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</si>
  <si>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</si>
  <si>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</si>
  <si>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</si>
  <si>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</si>
  <si>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</si>
  <si>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</si>
  <si>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</si>
  <si>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</si>
  <si>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</si>
  <si>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</si>
  <si>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</si>
  <si>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</si>
  <si>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</si>
  <si>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</si>
  <si>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</si>
  <si>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</si>
  <si>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</si>
  <si>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</si>
  <si>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</si>
  <si>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</si>
  <si>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</si>
  <si>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</si>
  <si>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</si>
  <si>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</si>
  <si>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</si>
  <si>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</si>
  <si>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</si>
  <si>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</si>
  <si>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</si>
  <si>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</si>
  <si>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</si>
  <si>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</si>
  <si>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</si>
  <si>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</si>
  <si>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</si>
  <si>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</si>
  <si>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</si>
  <si>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</si>
  <si>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</si>
  <si>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</si>
  <si>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</si>
  <si>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</si>
  <si>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</si>
  <si>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</si>
  <si>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</si>
  <si>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</si>
  <si>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</si>
  <si>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</si>
  <si>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</si>
  <si>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</si>
  <si>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</si>
  <si>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</si>
  <si>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</si>
  <si>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</si>
  <si>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</si>
  <si>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</si>
  <si>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</si>
  <si>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</si>
  <si>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</si>
  <si>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</si>
  <si>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</si>
  <si>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</si>
  <si>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</si>
  <si>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</si>
  <si>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</si>
  <si>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</si>
  <si>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</si>
  <si>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</si>
  <si>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</si>
  <si>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</si>
  <si>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</si>
  <si>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</si>
  <si>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</si>
  <si>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</si>
  <si>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</si>
  <si>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</si>
  <si>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</si>
  <si>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</si>
  <si>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</si>
  <si>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</si>
  <si>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</si>
  <si>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</si>
  <si>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</si>
  <si>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</si>
  <si>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</si>
  <si>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</si>
  <si>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</si>
  <si>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</si>
  <si>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</si>
  <si>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</si>
  <si>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</si>
  <si>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</si>
  <si>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</si>
  <si>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</si>
  <si>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</si>
  <si>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</si>
  <si>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</si>
  <si>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</si>
  <si>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</si>
  <si>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</si>
  <si>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</si>
  <si>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</si>
  <si>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</si>
  <si>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</si>
  <si>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</si>
  <si>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</si>
  <si>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</si>
  <si>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</si>
  <si>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</si>
  <si>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</si>
  <si>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</si>
  <si>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</si>
  <si>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</si>
  <si>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</si>
  <si>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</si>
  <si>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</si>
  <si>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</si>
  <si>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</si>
  <si>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</si>
  <si>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</si>
  <si>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</si>
  <si>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</si>
  <si>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</si>
  <si>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</si>
  <si>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</si>
  <si>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</si>
  <si>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</si>
  <si>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</si>
  <si>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</si>
  <si>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</si>
  <si>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</si>
  <si>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</si>
  <si>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</si>
  <si>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</si>
  <si>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</si>
  <si>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</si>
  <si>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</si>
  <si>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</si>
  <si>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</si>
  <si>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</si>
  <si>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</si>
  <si>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</si>
  <si>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</si>
  <si>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</si>
  <si>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</si>
  <si>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</si>
  <si>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</si>
  <si>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</si>
  <si>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</si>
  <si>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</si>
  <si>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</si>
  <si>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</si>
  <si>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</si>
  <si>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</si>
  <si>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</si>
  <si>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</si>
  <si>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</si>
  <si>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</si>
  <si>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</si>
  <si>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</si>
  <si>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</si>
  <si>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</si>
  <si>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</si>
  <si>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</si>
  <si>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</si>
  <si>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</si>
  <si>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</si>
  <si>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</si>
  <si>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</si>
  <si>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</si>
  <si>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</si>
  <si>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</si>
  <si>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</si>
  <si>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</si>
  <si>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</si>
  <si>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</si>
  <si>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</si>
  <si>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</si>
  <si>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</si>
  <si>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</si>
  <si>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</si>
  <si>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</si>
  <si>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</si>
  <si>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</si>
  <si>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</si>
  <si>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</si>
  <si>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</si>
  <si>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</si>
  <si>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</si>
  <si>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</si>
  <si>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</si>
  <si>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</si>
  <si>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</si>
  <si>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</si>
  <si>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</si>
  <si>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</si>
  <si>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</si>
  <si>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</si>
  <si>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</si>
  <si>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</si>
  <si>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</si>
  <si>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</si>
  <si>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</si>
  <si>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</si>
  <si>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</si>
  <si>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</si>
  <si>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</si>
  <si>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</si>
  <si>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</si>
  <si>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</si>
  <si>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</si>
  <si>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</si>
  <si>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</si>
  <si>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</si>
  <si>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</si>
  <si>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</si>
  <si>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</si>
  <si>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</si>
  <si>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</si>
  <si>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</si>
  <si>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</si>
  <si>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</si>
  <si>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</si>
  <si>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</si>
  <si>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</si>
  <si>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</si>
  <si>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</si>
  <si>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</si>
  <si>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</si>
  <si>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</si>
  <si>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</si>
  <si>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</si>
  <si>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</si>
  <si>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</si>
  <si>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</si>
  <si>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</si>
  <si>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</si>
  <si>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</si>
  <si>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</si>
  <si>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</si>
  <si>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</si>
  <si>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</si>
  <si>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</si>
  <si>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</si>
  <si>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</si>
  <si>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</si>
  <si>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</si>
  <si>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</si>
  <si>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</si>
  <si>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</si>
  <si>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</si>
  <si>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</si>
  <si>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</si>
  <si>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</si>
  <si>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</si>
  <si>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</si>
  <si>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</si>
  <si>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</si>
  <si>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</si>
  <si>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</si>
  <si>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</si>
  <si>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</si>
  <si>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</si>
  <si>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</si>
  <si>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</si>
  <si>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</si>
  <si>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</si>
  <si>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</si>
  <si>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</si>
  <si>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</si>
  <si>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</si>
  <si>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</si>
  <si>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</si>
  <si>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</si>
  <si>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</si>
  <si>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</si>
  <si>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</si>
  <si>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</si>
  <si>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</si>
  <si>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</si>
  <si>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</si>
  <si>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</si>
  <si>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</si>
  <si>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</si>
  <si>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</si>
  <si>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</si>
  <si>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</si>
  <si>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</si>
  <si>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</si>
  <si>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</si>
  <si>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</si>
  <si>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</si>
  <si>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</si>
  <si>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</si>
  <si>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</si>
  <si>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</si>
  <si>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</si>
  <si>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</si>
  <si>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</si>
  <si>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</si>
  <si>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</si>
  <si>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</si>
  <si>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</si>
  <si>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</si>
  <si>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</si>
  <si>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</si>
  <si>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</si>
  <si>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</si>
  <si>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</si>
  <si>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</si>
  <si>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</si>
  <si>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</si>
  <si>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</si>
  <si>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</si>
  <si>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</si>
  <si>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</si>
  <si>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</si>
  <si>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</si>
  <si>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</si>
  <si>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</si>
  <si>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</si>
  <si>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</si>
  <si>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</si>
  <si>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</si>
  <si>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</si>
  <si>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</si>
  <si>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</si>
  <si>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</si>
  <si>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</si>
  <si>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</si>
  <si>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</si>
  <si>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</si>
  <si>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</si>
  <si>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</si>
  <si>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</si>
  <si>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</si>
  <si>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</si>
  <si>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</si>
  <si>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</si>
  <si>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</si>
  <si>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</si>
  <si>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</si>
  <si>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</si>
  <si>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</si>
  <si>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</si>
  <si>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</si>
  <si>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</si>
  <si>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</si>
  <si>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</si>
  <si>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</si>
  <si>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</si>
  <si>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</si>
  <si>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</si>
  <si>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</si>
  <si>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</si>
  <si>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</si>
  <si>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</si>
  <si>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</si>
  <si>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</si>
  <si>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</si>
  <si>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</si>
  <si>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</si>
  <si>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</si>
  <si>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</si>
  <si>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</si>
  <si>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</si>
  <si>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</si>
  <si>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</si>
  <si>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</si>
  <si>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</si>
  <si>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</si>
  <si>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</si>
  <si>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</si>
  <si>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</si>
  <si>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</si>
  <si>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</si>
  <si>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</si>
  <si>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</si>
  <si>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</si>
  <si>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</si>
  <si>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</si>
  <si>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</si>
  <si>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</si>
  <si>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</si>
  <si>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</si>
  <si>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</si>
  <si>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</si>
  <si>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</si>
  <si>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</si>
  <si>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</si>
  <si>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</si>
  <si>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</si>
  <si>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</si>
  <si>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</si>
  <si>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</si>
  <si>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</si>
  <si>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</si>
  <si>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</si>
  <si>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</si>
  <si>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</si>
  <si>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</si>
  <si>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</si>
  <si>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</si>
  <si>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</si>
  <si>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</si>
  <si>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</si>
  <si>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</si>
  <si>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</si>
  <si>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</si>
  <si>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</si>
  <si>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</si>
  <si>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</si>
  <si>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</si>
  <si>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</si>
  <si>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</si>
  <si>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</si>
  <si>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</si>
  <si>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</si>
  <si>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</si>
  <si>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</si>
  <si>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</si>
  <si>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</si>
  <si>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</si>
  <si>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</si>
  <si>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</si>
  <si>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</si>
  <si>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</si>
  <si>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</si>
  <si>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</si>
  <si>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</si>
  <si>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</si>
  <si>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</si>
  <si>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</si>
  <si>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</si>
  <si>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</si>
  <si>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</si>
  <si>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</si>
  <si>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</si>
  <si>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</si>
  <si>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</si>
  <si>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</si>
  <si>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</si>
  <si>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</si>
  <si>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</si>
  <si>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</si>
  <si>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</si>
  <si>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</si>
  <si>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</si>
  <si>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</si>
  <si>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</si>
  <si>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</si>
  <si>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</si>
  <si>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</si>
  <si>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</si>
  <si>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</si>
  <si>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</si>
  <si>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</si>
  <si>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</si>
  <si>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</si>
  <si>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</si>
  <si>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</si>
  <si>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</si>
  <si>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</si>
  <si>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</si>
  <si>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</si>
  <si>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</si>
  <si>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</si>
  <si>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</si>
  <si>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</si>
  <si>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</si>
  <si>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</si>
  <si>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</si>
  <si>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</si>
  <si>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</si>
  <si>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</si>
  <si>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</si>
  <si>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</si>
  <si>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</si>
  <si>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</si>
  <si>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</si>
  <si>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</si>
  <si>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</si>
  <si>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</si>
  <si>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</si>
  <si>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</si>
  <si>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</si>
  <si>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</si>
  <si>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</si>
  <si>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</si>
  <si>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</si>
  <si>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</si>
  <si>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</si>
  <si>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</si>
  <si>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</si>
  <si>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</si>
  <si>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</si>
  <si>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</si>
  <si>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</si>
  <si>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</si>
  <si>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</si>
  <si>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</si>
  <si>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</si>
  <si>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</si>
  <si>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</si>
  <si>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</si>
  <si>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</si>
  <si>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</si>
  <si>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</si>
  <si>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</si>
  <si>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</si>
  <si>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</si>
  <si>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</si>
  <si>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</si>
  <si>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</si>
  <si>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</si>
  <si>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</si>
  <si>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</si>
  <si>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</si>
  <si>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</si>
  <si>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</si>
  <si>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</si>
  <si>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</si>
  <si>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</si>
  <si>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</si>
  <si>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</si>
  <si>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</si>
  <si>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</si>
  <si>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</si>
  <si>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</si>
  <si>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</si>
  <si>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</si>
  <si>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</si>
  <si>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</si>
  <si>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</si>
  <si>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</si>
  <si>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</si>
  <si>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</si>
  <si>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</si>
  <si>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</si>
  <si>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</si>
  <si>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</si>
  <si>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</si>
  <si>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</si>
  <si>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</si>
  <si>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</si>
  <si>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</si>
  <si>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</si>
  <si>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</si>
  <si>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</si>
  <si>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</si>
  <si>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</si>
  <si>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</si>
  <si>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</si>
  <si>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</si>
  <si>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</si>
  <si>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</si>
  <si>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</si>
  <si>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</si>
  <si>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</si>
  <si>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</si>
  <si>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</si>
  <si>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</si>
  <si>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</si>
  <si>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</si>
  <si>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</si>
  <si>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</si>
  <si>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</si>
  <si>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</si>
  <si>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</si>
  <si>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</si>
  <si>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</si>
  <si>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</si>
  <si>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</si>
  <si>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</si>
  <si>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</si>
  <si>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</si>
  <si>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</si>
  <si>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</si>
  <si>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</si>
  <si>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</si>
  <si>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</si>
  <si>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</si>
  <si>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</si>
  <si>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</si>
  <si>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</si>
  <si>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</si>
  <si>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</si>
  <si>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</si>
  <si>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</si>
  <si>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</si>
  <si>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</si>
  <si>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</si>
  <si>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</si>
  <si>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</si>
  <si>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</si>
  <si>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</si>
  <si>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</si>
  <si>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</si>
  <si>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</si>
  <si>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</si>
  <si>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</si>
  <si>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</si>
  <si>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</si>
  <si>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</si>
  <si>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</si>
  <si>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</si>
  <si>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</si>
  <si>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</si>
  <si>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</si>
  <si>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</si>
  <si>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</si>
  <si>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</si>
  <si>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</si>
  <si>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</si>
  <si>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</si>
  <si>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</si>
  <si>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</si>
  <si>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</si>
  <si>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</si>
  <si>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</si>
  <si>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</si>
  <si>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</si>
  <si>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</si>
  <si>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</si>
  <si>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</si>
  <si>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</si>
  <si>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</si>
  <si>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</si>
  <si>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</si>
  <si>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</si>
  <si>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</si>
  <si>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</si>
  <si>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</si>
  <si>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</si>
  <si>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</si>
  <si>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</si>
  <si>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</si>
  <si>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</si>
  <si>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</si>
  <si>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</si>
  <si>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</si>
  <si>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</si>
  <si>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</si>
  <si>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</si>
  <si>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</si>
  <si>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</si>
  <si>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</si>
  <si>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</si>
  <si>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</si>
  <si>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</si>
  <si>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</si>
  <si>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</si>
  <si>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</si>
  <si>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</si>
  <si>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</si>
  <si>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</si>
  <si>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</si>
  <si>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</si>
  <si>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</si>
  <si>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</si>
  <si>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</si>
  <si>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</si>
  <si>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</si>
  <si>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</si>
  <si>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</si>
  <si>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</si>
  <si>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</si>
  <si>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</si>
  <si>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</si>
  <si>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</si>
  <si>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</si>
  <si>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</si>
  <si>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</si>
  <si>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</si>
  <si>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</si>
  <si>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</si>
  <si>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</si>
  <si>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</si>
  <si>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</si>
  <si>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</si>
  <si>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</si>
  <si>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</si>
  <si>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</si>
  <si>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</si>
  <si>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</si>
  <si>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</si>
  <si>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</si>
  <si>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</si>
  <si>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</si>
  <si>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</si>
  <si>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</si>
  <si>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</si>
  <si>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</si>
  <si>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</si>
  <si>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</si>
  <si>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</si>
  <si>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</si>
  <si>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</si>
  <si>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</si>
  <si>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</si>
  <si>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</si>
  <si>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</si>
  <si>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</si>
  <si>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</si>
  <si>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</si>
  <si>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</si>
  <si>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</si>
  <si>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</si>
  <si>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</si>
  <si>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</si>
  <si>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</si>
  <si>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</si>
  <si>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</si>
  <si>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</si>
  <si>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</si>
  <si>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</si>
  <si>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</si>
  <si>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</si>
  <si>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</si>
  <si>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</si>
  <si>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</si>
  <si>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</si>
  <si>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</si>
  <si>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</si>
  <si>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</si>
  <si>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</si>
  <si>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</si>
  <si>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</si>
  <si>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</si>
  <si>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</si>
  <si>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</si>
  <si>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</si>
  <si>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</si>
  <si>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</si>
  <si>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</si>
  <si>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</si>
  <si>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</si>
  <si>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</si>
  <si>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</si>
  <si>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</si>
  <si>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</si>
  <si>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</si>
  <si>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</si>
  <si>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</si>
  <si>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</si>
  <si>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</si>
  <si>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</si>
  <si>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</si>
  <si>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</si>
  <si>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</si>
  <si>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</si>
  <si>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</si>
  <si>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</si>
  <si>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</si>
  <si>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</si>
  <si>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</si>
  <si>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</si>
  <si>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</si>
  <si>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</si>
  <si>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</si>
  <si>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</si>
  <si>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</si>
  <si>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</si>
  <si>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</si>
  <si>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</si>
  <si>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</si>
  <si>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</si>
  <si>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</si>
  <si>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</si>
  <si>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</si>
  <si>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</si>
  <si>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</si>
  <si>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</si>
  <si>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</si>
  <si>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</si>
  <si>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</si>
  <si>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</si>
  <si>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</si>
  <si>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</si>
  <si>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</si>
  <si>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</si>
  <si>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</si>
  <si>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</si>
  <si>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</si>
  <si>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</si>
  <si>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</si>
  <si>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</si>
  <si>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</si>
  <si>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</si>
  <si>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</si>
  <si>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</si>
  <si>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</si>
  <si>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</si>
  <si>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</si>
  <si>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</si>
  <si>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</si>
  <si>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</si>
  <si>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</si>
  <si>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</si>
  <si>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</si>
  <si>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</si>
  <si>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</si>
  <si>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</si>
  <si>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</si>
  <si>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</si>
  <si>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</si>
  <si>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</si>
  <si>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</si>
  <si>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</si>
  <si>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</si>
  <si>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</si>
  <si>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</si>
  <si>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</si>
  <si>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</si>
  <si>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</si>
  <si>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</si>
  <si>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</si>
  <si>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</si>
  <si>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</si>
  <si>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</si>
  <si>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</si>
  <si>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</si>
  <si>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</si>
  <si>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</si>
  <si>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</si>
  <si>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</si>
  <si>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</si>
  <si>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</si>
  <si>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</si>
  <si>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</si>
  <si>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</si>
  <si>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</si>
  <si>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</si>
  <si>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</si>
  <si>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</si>
  <si>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</si>
  <si>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</si>
  <si>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</si>
  <si>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</si>
  <si>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</si>
  <si>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</si>
  <si>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</si>
  <si>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</si>
  <si>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</si>
  <si>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</si>
  <si>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</si>
  <si>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</si>
  <si>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</si>
  <si>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</si>
  <si>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</si>
  <si>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</si>
  <si>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</si>
  <si>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</si>
  <si>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</si>
  <si>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</si>
  <si>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</si>
  <si>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</si>
  <si>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</si>
  <si>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</si>
  <si>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</si>
  <si>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</si>
  <si>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</si>
  <si>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</si>
  <si>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</si>
  <si>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</si>
  <si>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</si>
  <si>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</si>
  <si>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</si>
  <si>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</si>
  <si>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</si>
  <si>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</si>
  <si>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</si>
  <si>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</si>
  <si>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</si>
  <si>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</si>
  <si>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</si>
  <si>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</si>
  <si>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</si>
  <si>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</si>
  <si>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</si>
  <si>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</si>
  <si>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</si>
  <si>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</si>
  <si>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</si>
  <si>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</si>
  <si>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</si>
  <si>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</si>
  <si>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</si>
  <si>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</si>
  <si>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</si>
  <si>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</si>
  <si>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</si>
  <si>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</si>
  <si>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</si>
  <si>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</si>
  <si>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</si>
  <si>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</si>
  <si>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</si>
  <si>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</si>
  <si>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</si>
  <si>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</si>
  <si>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</si>
  <si>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</si>
  <si>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</si>
  <si>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</si>
  <si>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</si>
  <si>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</si>
  <si>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</si>
  <si>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</si>
  <si>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</si>
  <si>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</si>
  <si>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</si>
  <si>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</si>
  <si>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</si>
  <si>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</si>
  <si>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</si>
  <si>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</si>
  <si>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</si>
  <si>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</si>
  <si>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</si>
  <si>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</si>
  <si>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</si>
  <si>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</si>
  <si>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</si>
  <si>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</si>
  <si>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</si>
  <si>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</si>
  <si>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</si>
  <si>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</si>
  <si>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</si>
  <si>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</si>
  <si>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</si>
  <si>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</si>
  <si>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</si>
  <si>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</si>
  <si>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</si>
  <si>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</si>
  <si>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</si>
  <si>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</si>
  <si>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</si>
  <si>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</si>
  <si>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</si>
  <si>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</si>
  <si>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</si>
  <si>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</si>
  <si>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</si>
  <si>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</si>
  <si>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</si>
  <si>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</si>
  <si>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</si>
  <si>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</si>
  <si>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</si>
  <si>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</si>
  <si>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</si>
  <si>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</si>
  <si>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</si>
  <si>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</si>
  <si>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</si>
  <si>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</si>
  <si>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</si>
  <si>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</si>
  <si>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</si>
  <si>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</si>
  <si>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</si>
  <si>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</si>
  <si>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</si>
  <si>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</si>
  <si>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</si>
  <si>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</si>
  <si>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</si>
  <si>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</si>
  <si>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</si>
  <si>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</si>
  <si>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</si>
  <si>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</si>
  <si>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</si>
  <si>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</si>
  <si>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</si>
  <si>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</si>
  <si>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</si>
  <si>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</si>
  <si>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</si>
  <si>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</si>
  <si>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</si>
  <si>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</si>
  <si>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</si>
  <si>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</si>
  <si>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</si>
  <si>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</si>
  <si>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</si>
  <si>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</si>
  <si>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</si>
  <si>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</si>
  <si>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</si>
  <si>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</si>
  <si>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</si>
  <si>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</si>
  <si>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</si>
  <si>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</si>
  <si>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</si>
  <si>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</si>
  <si>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</si>
  <si>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</si>
  <si>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</si>
  <si>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</si>
  <si>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</si>
  <si>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</si>
  <si>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</si>
  <si>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</si>
  <si>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</si>
  <si>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</si>
  <si>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</si>
  <si>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</si>
  <si>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</si>
  <si>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</si>
  <si>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</si>
  <si>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</si>
  <si>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</si>
  <si>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</si>
  <si>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</si>
  <si>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</si>
  <si>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</si>
  <si>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</si>
  <si>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</si>
  <si>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</si>
  <si>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</si>
  <si>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</si>
  <si>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</si>
  <si>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</si>
  <si>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</si>
  <si>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</si>
  <si>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</si>
  <si>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</si>
  <si>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</si>
  <si>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</si>
  <si>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</si>
  <si>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</si>
  <si>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</si>
  <si>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</si>
  <si>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</si>
  <si>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</si>
  <si>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</si>
  <si>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</si>
  <si>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</si>
  <si>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</si>
  <si>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</si>
  <si>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</si>
  <si>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</si>
  <si>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</si>
  <si>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</si>
  <si>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</si>
  <si>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</si>
  <si>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</si>
  <si>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</si>
  <si>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</si>
  <si>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</si>
  <si>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</si>
  <si>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</si>
  <si>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</si>
  <si>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</si>
  <si>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</si>
  <si>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</si>
  <si>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</si>
  <si>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</si>
  <si>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</si>
  <si>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</si>
  <si>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</si>
  <si>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</si>
  <si>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</si>
  <si>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</si>
  <si>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</si>
  <si>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</si>
  <si>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</si>
  <si>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</si>
  <si>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</si>
  <si>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</si>
  <si>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</si>
  <si>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</si>
  <si>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</si>
  <si>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</si>
  <si>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</si>
  <si>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</si>
  <si>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</si>
  <si>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</si>
  <si>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</si>
  <si>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</si>
  <si>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</si>
  <si>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</si>
  <si>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</si>
  <si>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</si>
  <si>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</si>
  <si>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</si>
  <si>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</si>
  <si>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</si>
  <si>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</si>
  <si>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</si>
  <si>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</si>
  <si>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</si>
  <si>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</si>
  <si>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</si>
  <si>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</si>
  <si>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</si>
  <si>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</si>
  <si>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</si>
  <si>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</si>
  <si>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</si>
  <si>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</si>
  <si>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</si>
  <si>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</si>
  <si>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</si>
  <si>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</si>
  <si>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</si>
  <si>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</si>
  <si>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</si>
  <si>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</si>
  <si>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</si>
  <si>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</si>
  <si>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</si>
  <si>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</si>
  <si>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</si>
  <si>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</si>
  <si>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</si>
  <si>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</si>
  <si>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</si>
  <si>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</si>
  <si>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</si>
  <si>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</si>
  <si>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</si>
  <si>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</si>
  <si>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</si>
  <si>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</si>
  <si>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</si>
  <si>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</si>
  <si>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</si>
  <si>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</si>
  <si>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</si>
  <si>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</si>
  <si>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</si>
  <si>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</si>
  <si>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</si>
  <si>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</si>
  <si>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</si>
  <si>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</si>
  <si>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</si>
  <si>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</si>
  <si>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</si>
  <si>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</si>
  <si>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</si>
  <si>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</si>
  <si>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</si>
  <si>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</si>
  <si>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</si>
  <si>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</si>
  <si>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</si>
  <si>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</si>
  <si>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</si>
  <si>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</si>
  <si>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</si>
  <si>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</si>
  <si>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</si>
  <si>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</si>
  <si>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</si>
  <si>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</si>
  <si>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</si>
  <si>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</si>
  <si>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</si>
  <si>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</si>
  <si>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</si>
  <si>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</si>
  <si>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</si>
  <si>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</si>
  <si>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</si>
  <si>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</si>
  <si>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</si>
  <si>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</si>
  <si>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</si>
  <si>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</si>
  <si>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</si>
  <si>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</si>
  <si>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</si>
  <si>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</si>
  <si>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</si>
  <si>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</si>
  <si>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</si>
  <si>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</si>
  <si>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</si>
  <si>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</si>
  <si>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</si>
  <si>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</si>
  <si>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</si>
  <si>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</si>
  <si>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</si>
  <si>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</si>
  <si>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</si>
  <si>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</si>
  <si>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</si>
  <si>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</si>
  <si>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</si>
  <si>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</si>
  <si>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</si>
  <si>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</si>
  <si>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</si>
  <si>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</si>
  <si>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</si>
  <si>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</si>
  <si>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</si>
  <si>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</si>
  <si>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</si>
  <si>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</si>
  <si>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</si>
  <si>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</si>
  <si>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</si>
  <si>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</si>
  <si>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</si>
  <si>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</si>
  <si>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</si>
  <si>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</si>
  <si>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</si>
  <si>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</si>
  <si>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</si>
  <si>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</si>
  <si>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</si>
  <si>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</si>
  <si>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</si>
  <si>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</si>
  <si>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</si>
  <si>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</si>
  <si>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</si>
  <si>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</si>
  <si>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</si>
  <si>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</si>
  <si>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</si>
  <si>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</si>
  <si>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</si>
  <si>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</si>
  <si>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</si>
  <si>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</si>
  <si>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</si>
  <si>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</si>
  <si>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</si>
  <si>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</si>
  <si>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</si>
  <si>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</si>
  <si>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</si>
  <si>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</si>
  <si>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</si>
  <si>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</si>
  <si>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</si>
  <si>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</si>
  <si>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</si>
  <si>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</si>
  <si>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</si>
  <si>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</si>
  <si>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</si>
  <si>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</si>
  <si>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</si>
  <si>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</si>
  <si>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</si>
  <si>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</si>
  <si>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</si>
  <si>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</si>
  <si>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</si>
  <si>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</si>
  <si>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</si>
  <si>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</si>
  <si>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</si>
  <si>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</si>
  <si>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</si>
  <si>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</si>
  <si>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</si>
  <si>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</si>
  <si>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</si>
  <si>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</si>
  <si>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</si>
  <si>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</si>
  <si>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</si>
  <si>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</si>
  <si>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</si>
  <si>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</si>
  <si>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</si>
  <si>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</si>
  <si>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</si>
  <si>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</si>
  <si>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</si>
  <si>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</si>
  <si>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</si>
  <si>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</si>
  <si>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</si>
  <si>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</si>
  <si>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</si>
  <si>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</si>
  <si>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</si>
  <si>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</si>
  <si>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</si>
  <si>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</si>
  <si>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</si>
  <si>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</si>
  <si>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</si>
  <si>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</si>
  <si>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</si>
  <si>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</si>
  <si>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</si>
  <si>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</si>
  <si>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</si>
  <si>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</si>
  <si>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</si>
  <si>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</si>
  <si>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</si>
  <si>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</si>
  <si>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</si>
  <si>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</si>
  <si>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</si>
  <si>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</si>
  <si>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</si>
  <si>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</si>
  <si>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</si>
  <si>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</si>
  <si>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</si>
  <si>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</si>
  <si>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</si>
  <si>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</si>
  <si>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</si>
  <si>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</si>
  <si>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</si>
  <si>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</si>
  <si>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</si>
  <si>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</si>
  <si>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</si>
  <si>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</si>
  <si>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</si>
  <si>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</si>
  <si>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</si>
  <si>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</si>
  <si>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</si>
  <si>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</si>
  <si>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</si>
  <si>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</si>
  <si>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</si>
  <si>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</si>
  <si>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</si>
  <si>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</si>
  <si>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</si>
  <si>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</si>
  <si>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</si>
  <si>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</si>
  <si>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</si>
  <si>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</si>
  <si>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</si>
  <si>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</si>
  <si>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</si>
  <si>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</si>
  <si>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</si>
  <si>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</si>
  <si>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</si>
  <si>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</si>
  <si>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</si>
  <si>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</si>
  <si>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</si>
  <si>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</si>
  <si>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</si>
  <si>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</si>
  <si>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</si>
  <si>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</si>
  <si>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</si>
  <si>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</si>
  <si>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</si>
  <si>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</si>
  <si>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</si>
  <si>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</si>
  <si>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</si>
  <si>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</si>
  <si>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</si>
  <si>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</si>
  <si>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</si>
  <si>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</si>
  <si>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</si>
  <si>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</si>
  <si>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</si>
  <si>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</si>
  <si>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</si>
  <si>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</si>
  <si>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</si>
  <si>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</si>
  <si>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</si>
  <si>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</si>
  <si>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</si>
  <si>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</si>
  <si>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</si>
  <si>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</si>
  <si>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</si>
  <si>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</si>
  <si>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</si>
  <si>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</si>
  <si>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</si>
  <si>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</si>
  <si>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</si>
  <si>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</si>
  <si>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</si>
  <si>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</si>
  <si>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</si>
  <si>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</si>
  <si>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</si>
  <si>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</si>
  <si>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</si>
  <si>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</si>
  <si>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</si>
  <si>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</si>
  <si>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</si>
  <si>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</si>
  <si>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</si>
  <si>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</si>
  <si>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</si>
  <si>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</si>
  <si>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</si>
  <si>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</si>
  <si>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</si>
  <si>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</si>
  <si>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</si>
  <si>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</si>
  <si>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</si>
  <si>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</si>
  <si>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</si>
  <si>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</si>
  <si>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</si>
  <si>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</si>
  <si>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</si>
  <si>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</si>
  <si>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</si>
  <si>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</si>
  <si>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</si>
  <si>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</si>
  <si>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</si>
  <si>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</si>
  <si>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</si>
  <si>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</si>
  <si>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</si>
  <si>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</si>
  <si>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</si>
  <si>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</si>
  <si>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</si>
  <si>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</si>
  <si>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</si>
  <si>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</si>
  <si>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</si>
  <si>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</si>
  <si>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</si>
  <si>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</si>
  <si>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</si>
  <si>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</si>
  <si>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</si>
  <si>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</si>
  <si>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</si>
  <si>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</si>
  <si>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</si>
  <si>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</si>
  <si>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</si>
  <si>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</si>
  <si>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</si>
  <si>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</si>
  <si>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</si>
  <si>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</si>
  <si>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</si>
  <si>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</si>
  <si>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</si>
  <si>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</si>
  <si>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</si>
  <si>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</si>
  <si>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</si>
  <si>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</si>
  <si>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</si>
  <si>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</si>
  <si>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</si>
  <si>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</si>
  <si>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</si>
  <si>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</si>
  <si>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</si>
  <si>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</si>
  <si>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</si>
  <si>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</si>
  <si>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</si>
  <si>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</si>
  <si>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</si>
  <si>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</si>
  <si>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</si>
  <si>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</si>
  <si>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</si>
  <si>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</si>
  <si>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</si>
  <si>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</si>
  <si>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</si>
  <si>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</si>
  <si>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</si>
  <si>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</si>
  <si>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</si>
  <si>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</si>
  <si>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</si>
  <si>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</si>
  <si>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</si>
  <si>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</si>
  <si>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</si>
  <si>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</si>
  <si>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</si>
  <si>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</si>
  <si>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</si>
  <si>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</si>
  <si>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</si>
  <si>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</si>
  <si>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</si>
  <si>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</si>
  <si>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</si>
  <si>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</si>
  <si>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</si>
  <si>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</si>
  <si>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</si>
  <si>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</si>
  <si>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</si>
  <si>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</si>
  <si>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</si>
  <si>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</si>
  <si>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</si>
  <si>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</si>
  <si>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</si>
  <si>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</si>
  <si>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</si>
  <si>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</si>
  <si>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</si>
  <si>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</si>
  <si>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</si>
  <si>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</si>
  <si>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</si>
  <si>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</si>
  <si>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</si>
  <si>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</si>
  <si>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</si>
  <si>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</si>
  <si>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</si>
  <si>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</si>
  <si>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</si>
  <si>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</si>
  <si>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</si>
  <si>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</si>
  <si>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</si>
  <si>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</si>
  <si>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</si>
  <si>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</si>
  <si>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</si>
  <si>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</si>
  <si>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</si>
  <si>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</si>
  <si>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</si>
  <si>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</si>
  <si>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</si>
  <si>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</si>
  <si>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</si>
  <si>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</si>
  <si>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</si>
  <si>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</si>
  <si>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</si>
  <si>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</si>
  <si>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</si>
  <si>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</si>
  <si>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</si>
  <si>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</si>
  <si>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</si>
  <si>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</si>
  <si>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</si>
  <si>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</si>
  <si>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</si>
  <si>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</si>
  <si>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</si>
  <si>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</si>
  <si>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</si>
  <si>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</si>
  <si>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</si>
  <si>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</si>
  <si>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</si>
  <si>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</si>
  <si>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</si>
  <si>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</si>
  <si>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</si>
  <si>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</si>
  <si>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</si>
  <si>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</si>
  <si>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</si>
  <si>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</si>
  <si>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</si>
  <si>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</si>
  <si>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</si>
  <si>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</si>
  <si>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</si>
  <si>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</si>
  <si>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</si>
  <si>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</si>
  <si>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</si>
  <si>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</si>
  <si>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</si>
  <si>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</si>
  <si>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</si>
  <si>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</si>
  <si>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</si>
  <si>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</si>
  <si>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</si>
  <si>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</si>
  <si>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</si>
  <si>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</si>
  <si>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</si>
  <si>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</si>
  <si>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</si>
  <si>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</si>
  <si>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</si>
  <si>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</si>
  <si>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</si>
  <si>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</si>
  <si>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</si>
  <si>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</si>
  <si>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</si>
  <si>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</si>
  <si>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</si>
  <si>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</si>
  <si>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</si>
  <si>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</si>
  <si>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</si>
  <si>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</si>
  <si>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</si>
  <si>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</si>
  <si>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</si>
  <si>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</si>
  <si>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</si>
  <si>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</si>
  <si>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</si>
  <si>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</si>
  <si>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</si>
  <si>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</si>
  <si>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</si>
  <si>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</si>
  <si>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</si>
  <si>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</si>
  <si>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</si>
  <si>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</si>
  <si>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</si>
  <si>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</si>
  <si>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</si>
  <si>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</si>
  <si>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</si>
  <si>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</si>
  <si>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</si>
  <si>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</si>
  <si>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</si>
  <si>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</si>
  <si>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</si>
  <si>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</si>
  <si>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</si>
  <si>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</si>
  <si>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</si>
  <si>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</si>
  <si>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</si>
  <si>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</si>
  <si>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</si>
  <si>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</si>
  <si>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</si>
  <si>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</si>
  <si>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</si>
  <si>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</si>
  <si>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</si>
  <si>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</si>
  <si>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</si>
  <si>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</si>
  <si>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</si>
  <si>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</si>
  <si>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</si>
  <si>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</si>
  <si>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</si>
  <si>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</si>
  <si>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</si>
  <si>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</si>
  <si>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</si>
  <si>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</si>
  <si>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</si>
  <si>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</si>
  <si>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</si>
  <si>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</si>
  <si>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</si>
  <si>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</si>
  <si>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</si>
  <si>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</si>
  <si>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</si>
  <si>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</si>
  <si>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</si>
  <si>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</si>
  <si>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</si>
  <si>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</si>
  <si>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</si>
  <si>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</si>
  <si>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</si>
  <si>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</si>
  <si>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</si>
  <si>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</si>
  <si>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</si>
  <si>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</si>
  <si>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</si>
  <si>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</si>
  <si>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</si>
  <si>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</si>
  <si>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</si>
  <si>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</si>
  <si>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</si>
  <si>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</si>
  <si>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</si>
  <si>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</si>
  <si>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</si>
  <si>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</si>
  <si>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</si>
  <si>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</si>
  <si>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</si>
  <si>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</si>
  <si>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</si>
  <si>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</si>
  <si>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</si>
  <si>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</si>
  <si>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</si>
  <si>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</si>
  <si>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</si>
  <si>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</si>
  <si>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</si>
  <si>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</si>
  <si>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</si>
  <si>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</si>
  <si>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</si>
  <si>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</si>
  <si>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</si>
  <si>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</si>
  <si>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</si>
  <si>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</si>
  <si>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</si>
  <si>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</si>
  <si>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</si>
  <si>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</si>
  <si>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</si>
  <si>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</si>
  <si>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</si>
  <si>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</si>
  <si>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</si>
  <si>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</si>
  <si>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</si>
  <si>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</si>
  <si>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</si>
  <si>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</si>
  <si>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</si>
  <si>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</si>
  <si>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</si>
  <si>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</si>
  <si>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</si>
  <si>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</si>
  <si>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</si>
  <si>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</si>
  <si>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</si>
  <si>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</si>
  <si>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</si>
  <si>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</si>
  <si>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</si>
  <si>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</si>
  <si>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</si>
  <si>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</si>
  <si>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</si>
  <si>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</si>
  <si>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</si>
  <si>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</si>
  <si>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</si>
  <si>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</si>
  <si>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</si>
  <si>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</si>
  <si>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</si>
  <si>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</si>
  <si>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</si>
  <si>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</si>
  <si>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</si>
  <si>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</si>
  <si>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</si>
  <si>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</si>
  <si>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</si>
  <si>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</si>
  <si>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</si>
  <si>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</si>
  <si>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</si>
  <si>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</si>
  <si>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</si>
  <si>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</si>
  <si>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</si>
  <si>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</si>
  <si>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</si>
  <si>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</si>
  <si>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</si>
  <si>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</si>
  <si>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</si>
  <si>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</si>
  <si>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</si>
  <si>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</si>
  <si>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</si>
  <si>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</si>
  <si>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</si>
  <si>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</si>
  <si>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</si>
  <si>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</si>
  <si>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</si>
  <si>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</si>
  <si>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</si>
  <si>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</si>
  <si>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</si>
  <si>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</si>
  <si>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</si>
  <si>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</si>
  <si>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</si>
  <si>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</si>
  <si>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</si>
  <si>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</si>
  <si>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</si>
  <si>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</si>
  <si>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</si>
  <si>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</si>
  <si>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</si>
  <si>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</si>
  <si>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</si>
  <si>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</si>
  <si>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</si>
  <si>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</si>
  <si>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</si>
  <si>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</si>
  <si>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</si>
  <si>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</si>
  <si>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</si>
  <si>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</si>
  <si>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</si>
  <si>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</si>
  <si>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</si>
  <si>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</si>
  <si>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</si>
  <si>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</si>
  <si>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</si>
  <si>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</si>
  <si>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</si>
  <si>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</si>
  <si>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</si>
  <si>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</si>
  <si>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</si>
  <si>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</si>
  <si>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</si>
  <si>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</si>
  <si>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</si>
  <si>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</si>
  <si>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</si>
  <si>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</si>
  <si>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</si>
  <si>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</si>
  <si>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</si>
  <si>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</si>
  <si>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</si>
  <si>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</si>
  <si>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</si>
  <si>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</si>
  <si>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</si>
  <si>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</si>
  <si>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</si>
  <si>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</si>
  <si>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</si>
  <si>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</si>
  <si>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</si>
  <si>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</si>
  <si>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</si>
  <si>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</si>
  <si>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</si>
  <si>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</si>
  <si>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</si>
  <si>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</si>
  <si>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</si>
  <si>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</si>
  <si>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</si>
  <si>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</si>
  <si>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</si>
  <si>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</si>
  <si>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</si>
  <si>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</si>
  <si>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</si>
  <si>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</si>
  <si>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</si>
  <si>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</si>
  <si>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</si>
  <si>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</si>
  <si>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</si>
  <si>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</si>
  <si>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</si>
  <si>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</si>
  <si>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</si>
  <si>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</si>
  <si>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</si>
  <si>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</si>
  <si>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</si>
  <si>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</si>
  <si>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</si>
  <si>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</si>
  <si>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</si>
  <si>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</si>
  <si>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</si>
  <si>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</si>
  <si>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</si>
  <si>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</si>
  <si>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</si>
  <si>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</si>
  <si>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</si>
  <si>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</si>
  <si>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</si>
  <si>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</si>
  <si>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</si>
  <si>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</si>
  <si>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</si>
  <si>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</si>
  <si>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</si>
  <si>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</si>
  <si>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</si>
  <si>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</si>
  <si>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</si>
  <si>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</si>
  <si>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</si>
  <si>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</si>
  <si>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</si>
  <si>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</si>
  <si>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</si>
  <si>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</si>
  <si>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</si>
  <si>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</si>
  <si>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</si>
  <si>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</si>
  <si>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</si>
  <si>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</si>
  <si>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</si>
  <si>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</si>
  <si>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</si>
  <si>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</si>
  <si>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</si>
  <si>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</si>
  <si>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</si>
  <si>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</si>
  <si>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</si>
  <si>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</si>
  <si>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</si>
  <si>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</si>
  <si>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</si>
  <si>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</si>
  <si>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</si>
  <si>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</si>
  <si>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</si>
  <si>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</si>
  <si>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</si>
  <si>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</si>
  <si>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</si>
  <si>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</si>
  <si>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</si>
  <si>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</si>
  <si>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</si>
  <si>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</si>
  <si>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</si>
  <si>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</si>
  <si>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</si>
  <si>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</si>
  <si>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</si>
  <si>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</si>
  <si>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</si>
  <si>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</si>
  <si>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</si>
  <si>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</si>
  <si>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</si>
  <si>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</si>
  <si>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</si>
  <si>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</si>
  <si>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</si>
  <si>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</si>
  <si>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</si>
  <si>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</si>
  <si>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</si>
  <si>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</si>
  <si>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</si>
  <si>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</si>
  <si>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</si>
  <si>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</si>
  <si>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</si>
  <si>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</si>
  <si>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</si>
  <si>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</si>
  <si>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</si>
  <si>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</si>
  <si>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</si>
  <si>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</si>
  <si>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</si>
  <si>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</si>
  <si>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</si>
  <si>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</si>
  <si>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</si>
  <si>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</si>
  <si>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</si>
  <si>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</si>
  <si>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</si>
  <si>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</si>
  <si>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</si>
  <si>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</si>
  <si>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</si>
  <si>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</si>
  <si>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</si>
  <si>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</si>
  <si>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</si>
  <si>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</si>
  <si>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</si>
  <si>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</si>
  <si>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</si>
  <si>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</si>
  <si>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</si>
  <si>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</si>
  <si>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</si>
  <si>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</si>
  <si>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</si>
  <si>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</si>
  <si>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</si>
  <si>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</si>
  <si>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</si>
  <si>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</si>
  <si>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</si>
  <si>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</si>
  <si>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</si>
  <si>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</si>
  <si>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</si>
  <si>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</si>
  <si>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</si>
  <si>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</si>
  <si>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</si>
  <si>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</si>
  <si>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</si>
  <si>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</si>
  <si>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</si>
  <si>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</si>
  <si>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</si>
  <si>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</si>
  <si>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</si>
  <si>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</si>
  <si>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</si>
  <si>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</si>
  <si>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</si>
  <si>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</si>
  <si>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</si>
  <si>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</si>
  <si>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</si>
  <si>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</si>
  <si>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</si>
  <si>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</si>
  <si>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</si>
  <si>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</si>
  <si>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</si>
  <si>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</si>
  <si>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</si>
  <si>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</si>
  <si>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</si>
  <si>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</si>
  <si>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</si>
  <si>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</si>
  <si>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</si>
  <si>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</si>
  <si>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</si>
  <si>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</si>
  <si>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</si>
  <si>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</si>
  <si>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</si>
  <si>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</si>
  <si>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</si>
  <si>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</si>
  <si>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</si>
  <si>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</si>
  <si>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</si>
  <si>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</si>
  <si>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</si>
  <si>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</si>
  <si>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</si>
  <si>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</si>
  <si>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</si>
  <si>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</si>
  <si>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</si>
  <si>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</si>
  <si>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</si>
  <si>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</si>
  <si>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</si>
  <si>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</si>
  <si>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</si>
  <si>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</si>
  <si>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</si>
  <si>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</si>
  <si>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</si>
  <si>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</si>
  <si>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</si>
  <si>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</si>
  <si>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</si>
  <si>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</si>
  <si>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</si>
  <si>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</si>
  <si>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</si>
  <si>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</si>
  <si>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</si>
  <si>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</si>
  <si>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</si>
  <si>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</si>
  <si>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</si>
  <si>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</si>
  <si>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</si>
  <si>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</si>
  <si>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</si>
  <si>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</si>
  <si>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</si>
  <si>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</si>
  <si>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</si>
  <si>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</si>
  <si>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</si>
  <si>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</si>
  <si>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</si>
  <si>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</si>
  <si>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</si>
  <si>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</si>
  <si>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</si>
  <si>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</si>
  <si>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</si>
  <si>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</si>
  <si>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</si>
  <si>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</si>
  <si>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</si>
  <si>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</si>
  <si>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</si>
  <si>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</si>
  <si>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</si>
  <si>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</si>
  <si>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</si>
  <si>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</si>
  <si>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</si>
  <si>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</si>
  <si>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</si>
  <si>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</si>
  <si>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</si>
  <si>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</si>
  <si>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</si>
  <si>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</si>
  <si>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</si>
  <si>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</si>
  <si>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</si>
  <si>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</si>
  <si>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</si>
  <si>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</si>
  <si>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</si>
  <si>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</si>
  <si>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</si>
  <si>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</si>
  <si>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</si>
  <si>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</si>
  <si>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</si>
  <si>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</si>
  <si>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</si>
  <si>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</si>
  <si>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</si>
  <si>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</si>
  <si>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</si>
  <si>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</si>
  <si>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</si>
  <si>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</si>
  <si>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</si>
  <si>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</si>
  <si>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</si>
  <si>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</si>
  <si>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</si>
  <si>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</si>
  <si>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</si>
  <si>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</si>
  <si>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</si>
  <si>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</si>
  <si>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</si>
  <si>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</si>
  <si>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</si>
  <si>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</si>
  <si>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</si>
  <si>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</si>
  <si>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</si>
  <si>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</si>
  <si>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</si>
  <si>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</si>
  <si>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</si>
  <si>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</si>
  <si>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</si>
  <si>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</si>
  <si>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</si>
  <si>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</si>
  <si>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</si>
  <si>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</si>
  <si>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</si>
  <si>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</si>
  <si>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</si>
  <si>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</si>
  <si>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</si>
  <si>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</si>
  <si>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</si>
  <si>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</si>
  <si>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</si>
  <si>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</si>
  <si>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</si>
  <si>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</si>
  <si>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</si>
  <si>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</si>
  <si>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</si>
  <si>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</si>
  <si>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</si>
  <si>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</si>
  <si>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</si>
  <si>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</si>
  <si>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</si>
  <si>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</si>
  <si>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</si>
  <si>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</si>
  <si>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</si>
  <si>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</si>
  <si>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</si>
  <si>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</si>
  <si>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</si>
  <si>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</si>
  <si>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</si>
  <si>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</si>
  <si>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</si>
  <si>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</si>
  <si>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</si>
  <si>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</si>
  <si>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</si>
  <si>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</si>
  <si>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</si>
  <si>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</si>
  <si>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</si>
  <si>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</si>
  <si>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</si>
  <si>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</si>
  <si>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</si>
  <si>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</si>
  <si>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</si>
  <si>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</si>
  <si>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</si>
  <si>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</si>
  <si>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</si>
  <si>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</si>
  <si>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</si>
  <si>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</si>
  <si>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</si>
  <si>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</si>
  <si>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</si>
  <si>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</si>
  <si>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</si>
  <si>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</si>
  <si>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</si>
  <si>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</si>
  <si>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</si>
  <si>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</si>
  <si>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</si>
  <si>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</si>
  <si>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</si>
  <si>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</si>
  <si>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</si>
  <si>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</si>
  <si>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</si>
  <si>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</si>
  <si>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</si>
  <si>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</si>
  <si>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</si>
  <si>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</si>
  <si>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</si>
  <si>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</si>
  <si>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</si>
  <si>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</si>
  <si>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</si>
  <si>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</si>
  <si>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</si>
  <si>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</si>
  <si>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</si>
  <si>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</si>
  <si>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</si>
  <si>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</si>
  <si>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</si>
  <si>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</si>
  <si>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</si>
  <si>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</si>
  <si>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</si>
  <si>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</si>
  <si>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</si>
  <si>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</si>
  <si>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</si>
  <si>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</si>
  <si>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</si>
  <si>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</si>
  <si>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</si>
  <si>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</si>
  <si>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</si>
  <si>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</si>
  <si>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</si>
  <si>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</si>
  <si>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</si>
  <si>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</si>
  <si>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</si>
  <si>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</si>
  <si>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</si>
  <si>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</si>
  <si>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</si>
  <si>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</si>
  <si>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</si>
  <si>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</si>
  <si>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</si>
  <si>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</si>
  <si>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</si>
  <si>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</si>
  <si>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</si>
  <si>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</si>
  <si>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</si>
  <si>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</si>
  <si>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</si>
  <si>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</si>
  <si>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</si>
  <si>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</si>
  <si>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</si>
  <si>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</si>
  <si>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</si>
  <si>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</si>
  <si>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</si>
  <si>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</si>
  <si>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</si>
  <si>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</si>
  <si>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</si>
  <si>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</si>
  <si>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</si>
  <si>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</si>
  <si>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</si>
  <si>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</si>
  <si>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</si>
  <si>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</si>
  <si>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</si>
  <si>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</si>
  <si>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</si>
  <si>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</si>
  <si>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</si>
  <si>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</si>
  <si>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</si>
  <si>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</si>
  <si>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</si>
  <si>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</si>
  <si>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</si>
  <si>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</si>
  <si>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</si>
  <si>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</si>
  <si>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</si>
  <si>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</si>
  <si>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</si>
  <si>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</si>
  <si>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</si>
  <si>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</si>
  <si>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</si>
  <si>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</si>
  <si>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</si>
  <si>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</si>
  <si>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</si>
  <si>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</si>
  <si>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</si>
  <si>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</si>
  <si>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</si>
  <si>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</si>
  <si>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</si>
  <si>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</si>
  <si>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</si>
  <si>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</si>
  <si>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</si>
  <si>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</si>
  <si>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</si>
  <si>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</si>
  <si>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</si>
  <si>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</si>
  <si>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</si>
  <si>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</si>
  <si>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</si>
  <si>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</si>
  <si>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</si>
  <si>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</si>
  <si>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</si>
  <si>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</si>
  <si>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</si>
  <si>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</si>
  <si>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</si>
  <si>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</si>
  <si>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</si>
  <si>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</si>
  <si>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</si>
  <si>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</si>
  <si>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</si>
  <si>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</si>
  <si>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</si>
  <si>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</si>
  <si>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</si>
  <si>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</si>
  <si>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</si>
  <si>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</si>
  <si>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</si>
  <si>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</si>
  <si>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</si>
  <si>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</si>
  <si>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</si>
  <si>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</si>
  <si>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</si>
  <si>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</si>
  <si>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</si>
  <si>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</si>
  <si>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</si>
  <si>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</si>
  <si>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</si>
  <si>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</si>
  <si>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</si>
  <si>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</si>
  <si>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</si>
  <si>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</si>
  <si>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</si>
  <si>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</si>
  <si>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</si>
  <si>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</si>
  <si>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</si>
  <si>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</si>
  <si>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</si>
  <si>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</si>
  <si>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</si>
  <si>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</si>
  <si>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</si>
  <si>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</si>
  <si>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</si>
  <si>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</si>
  <si>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</si>
  <si>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</si>
  <si>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</si>
  <si>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</si>
  <si>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</si>
  <si>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</si>
  <si>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</si>
  <si>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</si>
  <si>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</si>
  <si>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</si>
  <si>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</si>
  <si>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</si>
  <si>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</si>
  <si>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</si>
  <si>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</si>
  <si>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</si>
  <si>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</si>
  <si>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</si>
  <si>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</si>
  <si>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</si>
  <si>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</si>
  <si>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</si>
  <si>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</si>
  <si>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</si>
  <si>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</si>
  <si>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</si>
  <si>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</si>
  <si>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</si>
  <si>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</si>
  <si>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</si>
  <si>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</si>
  <si>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</si>
  <si>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</si>
  <si>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</si>
  <si>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</si>
  <si>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</si>
  <si>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</si>
  <si>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</si>
  <si>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</si>
  <si>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</si>
  <si>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</si>
  <si>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</si>
  <si>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</si>
  <si>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</si>
  <si>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</si>
  <si>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</si>
  <si>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</si>
  <si>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</si>
  <si>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</si>
  <si>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</si>
  <si>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</si>
  <si>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</si>
  <si>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</si>
  <si>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</si>
  <si>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</si>
  <si>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</si>
  <si>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</si>
  <si>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</si>
  <si>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</si>
  <si>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</si>
  <si>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</si>
  <si>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</si>
  <si>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</si>
  <si>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</si>
  <si>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</si>
  <si>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</si>
  <si>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</si>
  <si>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</si>
  <si>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</si>
  <si>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</si>
  <si>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</si>
  <si>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</si>
  <si>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</si>
  <si>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</si>
  <si>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</si>
  <si>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</si>
  <si>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</si>
  <si>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</si>
  <si>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</si>
  <si>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</si>
  <si>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</si>
  <si>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</si>
  <si>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</si>
  <si>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</si>
  <si>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</si>
  <si>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</si>
  <si>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</si>
  <si>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</si>
  <si>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</si>
  <si>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</si>
  <si>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</si>
  <si>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</si>
  <si>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</si>
  <si>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</si>
  <si>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</si>
  <si>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</si>
  <si>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</si>
  <si>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</si>
  <si>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</si>
  <si>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</si>
  <si>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</si>
  <si>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</si>
  <si>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</si>
  <si>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</si>
  <si>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</si>
  <si>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</si>
  <si>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</si>
  <si>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</si>
  <si>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</si>
  <si>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</si>
  <si>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</si>
  <si>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</si>
  <si>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</si>
  <si>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</si>
  <si>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</si>
  <si>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</si>
  <si>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</si>
  <si>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</si>
  <si>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</si>
  <si>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</si>
  <si>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</si>
  <si>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</si>
  <si>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</si>
  <si>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</si>
  <si>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</si>
  <si>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</si>
  <si>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</si>
  <si>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</si>
  <si>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</si>
  <si>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</si>
  <si>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</si>
  <si>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</si>
  <si>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</si>
  <si>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</si>
  <si>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</si>
  <si>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</si>
  <si>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</si>
  <si>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</si>
  <si>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</si>
  <si>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</si>
  <si>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</si>
  <si>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</si>
  <si>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</si>
  <si>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</si>
  <si>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</si>
  <si>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</si>
  <si>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</si>
  <si>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</si>
  <si>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</si>
  <si>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</si>
  <si>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</si>
  <si>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</si>
  <si>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</si>
  <si>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</si>
  <si>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</si>
  <si>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</si>
  <si>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</si>
  <si>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</si>
  <si>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</si>
  <si>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</si>
  <si>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</si>
  <si>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</si>
  <si>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</si>
  <si>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</si>
  <si>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</si>
  <si>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</si>
  <si>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</si>
  <si>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</si>
  <si>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</si>
  <si>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</si>
  <si>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</si>
  <si>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</si>
  <si>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</si>
  <si>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</si>
  <si>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</si>
  <si>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</si>
  <si>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</si>
  <si>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</si>
  <si>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</si>
  <si>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</si>
  <si>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</si>
  <si>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</si>
  <si>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</si>
  <si>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</si>
  <si>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</si>
  <si>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</si>
  <si>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</si>
  <si>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</si>
  <si>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</si>
  <si>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</si>
  <si>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</si>
  <si>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</si>
  <si>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</si>
  <si>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</si>
  <si>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</si>
  <si>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</si>
  <si>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</si>
  <si>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</si>
  <si>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</si>
  <si>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</si>
  <si>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</si>
  <si>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</si>
  <si>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</si>
  <si>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</si>
  <si>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</si>
  <si>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</si>
  <si>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</si>
  <si>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</si>
  <si>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</si>
  <si>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</si>
  <si>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</si>
  <si>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</si>
  <si>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</si>
  <si>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</si>
  <si>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</si>
  <si>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</si>
  <si>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</si>
  <si>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</si>
  <si>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</si>
  <si>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</si>
  <si>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</si>
  <si>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</si>
  <si>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</si>
  <si>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</si>
  <si>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</si>
  <si>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</si>
  <si>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</si>
  <si>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</si>
  <si>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</si>
  <si>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</si>
  <si>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</si>
  <si>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</si>
  <si>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</si>
  <si>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</si>
  <si>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</si>
  <si>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</si>
  <si>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</si>
  <si>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</si>
  <si>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</si>
  <si>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</si>
  <si>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</si>
  <si>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</si>
  <si>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</si>
  <si>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</si>
  <si>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</si>
  <si>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</si>
  <si>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</si>
  <si>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</si>
  <si>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</si>
  <si>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</si>
  <si>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</si>
  <si>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</si>
  <si>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</si>
  <si>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</si>
  <si>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</si>
  <si>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</si>
  <si>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</si>
  <si>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</si>
  <si>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</si>
  <si>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</si>
  <si>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</si>
  <si>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</si>
  <si>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</si>
  <si>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</si>
  <si>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</si>
  <si>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</si>
  <si>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</si>
  <si>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</si>
  <si>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</si>
  <si>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</si>
  <si>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</si>
  <si>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</si>
  <si>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</si>
  <si>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</si>
  <si>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</si>
  <si>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</si>
  <si>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</si>
  <si>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</si>
  <si>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</si>
  <si>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</si>
  <si>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</si>
  <si>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</si>
  <si>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</si>
  <si>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</si>
  <si>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</si>
  <si>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</si>
  <si>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</si>
  <si>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</si>
  <si>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</si>
  <si>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</si>
  <si>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</si>
  <si>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</si>
  <si>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</si>
  <si>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</si>
  <si>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</si>
  <si>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</si>
  <si>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</si>
  <si>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</si>
  <si>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</si>
  <si>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</si>
  <si>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</si>
  <si>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</si>
  <si>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</si>
  <si>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</si>
  <si>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</si>
  <si>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</si>
  <si>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</si>
  <si>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</si>
  <si>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</si>
  <si>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</si>
  <si>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</si>
  <si>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</si>
  <si>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</si>
  <si>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</si>
  <si>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</si>
  <si>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</si>
  <si>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</si>
  <si>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</si>
  <si>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</si>
  <si>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</si>
  <si>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</si>
  <si>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</si>
  <si>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</si>
  <si>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</si>
  <si>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</si>
  <si>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</si>
  <si>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</si>
  <si>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</si>
  <si>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</si>
  <si>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</si>
  <si>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</si>
  <si>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</si>
  <si>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</si>
  <si>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</si>
  <si>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</si>
  <si>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</si>
  <si>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</si>
  <si>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</si>
  <si>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</si>
  <si>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</si>
  <si>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</si>
  <si>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</si>
  <si>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</si>
  <si>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</si>
  <si>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</si>
  <si>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</si>
  <si>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</si>
  <si>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</si>
  <si>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</si>
  <si>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</si>
  <si>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</si>
  <si>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</si>
  <si>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</si>
  <si>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</si>
  <si>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</si>
  <si>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</si>
  <si>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</si>
  <si>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</si>
  <si>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</si>
  <si>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</si>
  <si>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</si>
  <si>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</si>
  <si>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</si>
  <si>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</si>
  <si>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</si>
  <si>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</si>
  <si>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</si>
  <si>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</si>
  <si>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</si>
  <si>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</si>
  <si>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</si>
  <si>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</si>
  <si>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</si>
  <si>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</si>
  <si>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</si>
  <si>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</si>
  <si>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</si>
  <si>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</si>
  <si>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</si>
  <si>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</si>
  <si>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</si>
  <si>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</si>
  <si>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</si>
  <si>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</si>
  <si>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</si>
  <si>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</si>
  <si>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</si>
  <si>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</si>
  <si>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</si>
  <si>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</si>
  <si>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</si>
  <si>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</si>
  <si>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</si>
  <si>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</si>
  <si>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</si>
  <si>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</si>
  <si>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</si>
  <si>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</si>
  <si>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</si>
  <si>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</si>
  <si>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</si>
  <si>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</si>
  <si>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</si>
  <si>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</si>
  <si>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</si>
  <si>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</si>
  <si>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</si>
  <si>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</si>
  <si>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</si>
  <si>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</si>
  <si>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</si>
  <si>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</si>
  <si>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</si>
  <si>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</si>
  <si>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</si>
  <si>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</si>
  <si>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</si>
  <si>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</si>
  <si>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</si>
  <si>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</si>
  <si>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</si>
  <si>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</si>
  <si>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</si>
  <si>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</si>
  <si>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</si>
  <si>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</si>
  <si>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</si>
  <si>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</si>
  <si>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</si>
  <si>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</si>
  <si>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</si>
  <si>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</si>
  <si>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</si>
  <si>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</si>
  <si>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</si>
  <si>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</si>
  <si>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</si>
  <si>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</si>
  <si>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</si>
  <si>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</si>
  <si>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</si>
  <si>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</si>
  <si>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</si>
  <si>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</si>
  <si>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</si>
  <si>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</si>
  <si>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</si>
  <si>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</si>
  <si>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</si>
  <si>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</si>
  <si>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</si>
  <si>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</si>
  <si>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</si>
  <si>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</si>
  <si>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</si>
  <si>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</si>
  <si>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</si>
  <si>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</si>
  <si>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</si>
  <si>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</si>
  <si>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</si>
  <si>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</si>
  <si>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</si>
  <si>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</si>
  <si>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</si>
  <si>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</si>
  <si>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</si>
  <si>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</si>
  <si>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</si>
  <si>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</si>
  <si>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</si>
  <si>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</si>
  <si>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</si>
  <si>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</si>
  <si>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</si>
  <si>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</si>
  <si>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</si>
  <si>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</si>
  <si>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</si>
  <si>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</si>
  <si>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</si>
  <si>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</si>
  <si>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</si>
  <si>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</si>
  <si>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</si>
  <si>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</si>
  <si>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</si>
  <si>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</si>
  <si>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</si>
  <si>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</si>
  <si>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</si>
  <si>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</si>
  <si>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</si>
  <si>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</si>
  <si>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</si>
  <si>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</si>
  <si>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</si>
  <si>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</si>
  <si>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</si>
  <si>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</si>
  <si>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</si>
  <si>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</si>
  <si>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</si>
  <si>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</si>
  <si>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</si>
  <si>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</si>
  <si>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</si>
  <si>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</si>
  <si>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</si>
  <si>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</si>
  <si>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</si>
  <si>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</si>
  <si>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</si>
  <si>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</si>
  <si>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</si>
  <si>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</si>
  <si>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</si>
  <si>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</si>
  <si>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</si>
  <si>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</si>
  <si>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</si>
  <si>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</si>
  <si>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</si>
  <si>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</si>
  <si>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</si>
  <si>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</si>
  <si>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</si>
  <si>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</si>
  <si>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</si>
  <si>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</si>
  <si>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</si>
  <si>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</si>
  <si>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</si>
  <si>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</si>
  <si>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</si>
  <si>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</si>
  <si>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</si>
  <si>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</si>
  <si>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</si>
  <si>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</si>
  <si>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</si>
  <si>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</si>
  <si>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</si>
  <si>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</si>
  <si>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</si>
  <si>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</si>
  <si>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</si>
  <si>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</si>
  <si>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</si>
  <si>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</si>
  <si>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</si>
  <si>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</si>
  <si>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</si>
  <si>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</si>
  <si>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</si>
  <si>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</si>
  <si>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</si>
  <si>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</si>
  <si>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</si>
  <si>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</si>
  <si>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</si>
  <si>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</si>
  <si>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</si>
  <si>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</si>
  <si>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</si>
  <si>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</si>
  <si>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</si>
  <si>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</si>
  <si>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</si>
  <si>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</si>
  <si>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</si>
  <si>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</si>
  <si>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</si>
  <si>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</si>
  <si>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</si>
  <si>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</si>
  <si>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</si>
  <si>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</si>
  <si>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</si>
  <si>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</si>
  <si>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</si>
  <si>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</si>
  <si>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</si>
  <si>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</si>
  <si>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</si>
  <si>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</si>
  <si>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</si>
  <si>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</si>
  <si>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</si>
  <si>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</si>
  <si>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</si>
  <si>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</si>
  <si>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</si>
  <si>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</si>
  <si>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</si>
  <si>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</si>
  <si>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</si>
  <si>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</si>
  <si>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</si>
  <si>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</si>
  <si>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</si>
  <si>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</si>
  <si>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</si>
  <si>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</si>
  <si>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</si>
  <si>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</si>
  <si>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</si>
  <si>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</si>
  <si>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</si>
  <si>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</si>
  <si>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</si>
  <si>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</si>
  <si>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</si>
  <si>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</si>
  <si>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</si>
  <si>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</si>
  <si>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</si>
  <si>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</si>
  <si>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</si>
  <si>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</si>
  <si>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</si>
  <si>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</si>
  <si>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</si>
  <si>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</si>
  <si>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</si>
  <si>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</si>
  <si>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</si>
  <si>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</si>
  <si>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</si>
  <si>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</si>
  <si>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</si>
  <si>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</si>
  <si>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</si>
  <si>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</si>
  <si>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</si>
  <si>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</si>
  <si>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</si>
  <si>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</si>
  <si>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</si>
  <si>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</si>
  <si>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</si>
  <si>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</si>
  <si>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</si>
  <si>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</si>
  <si>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</si>
  <si>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</si>
  <si>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</si>
  <si>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</si>
  <si>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</si>
  <si>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</si>
  <si>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</si>
  <si>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</si>
  <si>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</si>
  <si>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</si>
  <si>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</si>
  <si>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</si>
  <si>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</si>
  <si>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</si>
  <si>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</si>
  <si>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</si>
  <si>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</si>
  <si>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</si>
  <si>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</si>
  <si>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</si>
  <si>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</si>
  <si>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</si>
  <si>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</si>
  <si>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</si>
  <si>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</si>
  <si>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</si>
  <si>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</si>
  <si>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</si>
  <si>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</si>
  <si>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</si>
  <si>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</si>
  <si>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</si>
  <si>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</si>
  <si>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</si>
  <si>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</si>
  <si>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</si>
  <si>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</si>
  <si>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</si>
  <si>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</si>
  <si>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</si>
  <si>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</si>
  <si>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</si>
  <si>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</si>
  <si>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</si>
  <si>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</si>
  <si>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</si>
  <si>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</si>
  <si>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</si>
  <si>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</si>
  <si>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</si>
  <si>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</si>
  <si>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</si>
  <si>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</si>
  <si>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</si>
  <si>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</si>
  <si>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</si>
  <si>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</si>
  <si>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</si>
  <si>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</si>
  <si>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</si>
  <si>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</si>
  <si>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</si>
  <si>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</si>
  <si>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</si>
  <si>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</si>
  <si>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</si>
  <si>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</si>
  <si>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</si>
  <si>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</si>
  <si>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</si>
  <si>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</si>
  <si>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</si>
  <si>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</si>
  <si>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</si>
  <si>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</si>
  <si>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</si>
  <si>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</si>
  <si>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</si>
  <si>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</si>
  <si>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</si>
  <si>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</si>
  <si>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</si>
  <si>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</si>
  <si>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</si>
  <si>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</si>
  <si>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</si>
  <si>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</si>
  <si>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</si>
  <si>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</si>
  <si>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</si>
  <si>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</si>
  <si>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</si>
  <si>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</si>
  <si>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</si>
  <si>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</si>
  <si>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</si>
  <si>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</si>
  <si>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</si>
  <si>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</si>
  <si>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</si>
  <si>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</si>
  <si>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</si>
  <si>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</si>
  <si>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</si>
  <si>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</si>
  <si>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</si>
  <si>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</si>
  <si>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</si>
  <si>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</si>
  <si>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</si>
  <si>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</si>
  <si>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</si>
  <si>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</si>
  <si>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</si>
  <si>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</si>
  <si>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</si>
  <si>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</si>
  <si>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</si>
  <si>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</si>
  <si>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</si>
  <si>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</si>
  <si>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</si>
  <si>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</si>
  <si>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</si>
  <si>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</si>
  <si>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</si>
  <si>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</si>
  <si>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</si>
  <si>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</si>
  <si>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</si>
  <si>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</si>
  <si>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</si>
  <si>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</si>
  <si>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</si>
  <si>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</si>
  <si>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</si>
  <si>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</si>
  <si>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</si>
  <si>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</si>
  <si>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</si>
  <si>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</si>
  <si>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</si>
  <si>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</si>
  <si>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</si>
  <si>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</si>
  <si>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</si>
  <si>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</si>
  <si>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</si>
  <si>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</si>
  <si>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</si>
  <si>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</si>
  <si>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</si>
  <si>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</si>
  <si>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</si>
  <si>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</si>
  <si>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</si>
  <si>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</si>
  <si>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</si>
  <si>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</si>
  <si>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</si>
  <si>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</si>
  <si>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</si>
  <si>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</si>
  <si>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</si>
  <si>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</si>
  <si>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</si>
  <si>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</si>
  <si>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</si>
  <si>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</si>
  <si>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</si>
  <si>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</si>
  <si>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</si>
  <si>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</si>
  <si>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</si>
  <si>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</si>
  <si>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</si>
  <si>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</si>
  <si>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</si>
  <si>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</si>
  <si>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</si>
  <si>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</si>
  <si>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</si>
  <si>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</si>
  <si>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</si>
  <si>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</si>
  <si>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</si>
  <si>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</si>
  <si>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</si>
  <si>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</si>
  <si>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</si>
  <si>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</si>
  <si>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</si>
  <si>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</si>
  <si>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</si>
  <si>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</si>
  <si>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</si>
  <si>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</si>
  <si>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</si>
  <si>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</si>
  <si>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</si>
  <si>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</si>
  <si>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</si>
  <si>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</si>
  <si>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</si>
  <si>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</si>
  <si>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</si>
  <si>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</si>
  <si>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</si>
  <si>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</si>
  <si>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</si>
  <si>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</si>
  <si>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</si>
  <si>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</si>
  <si>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</si>
  <si>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</si>
  <si>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</si>
  <si>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</si>
  <si>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</si>
  <si>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</si>
  <si>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</si>
  <si>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</si>
  <si>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</si>
  <si>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</si>
  <si>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</si>
  <si>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</si>
  <si>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</si>
  <si>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</si>
  <si>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</si>
  <si>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</si>
  <si>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</si>
  <si>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</si>
  <si>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</si>
  <si>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</si>
  <si>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</si>
  <si>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</si>
  <si>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</si>
  <si>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</si>
  <si>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</si>
  <si>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</si>
  <si>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</si>
  <si>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</si>
  <si>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</si>
  <si>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</si>
  <si>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</si>
  <si>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</si>
  <si>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</si>
  <si>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</si>
  <si>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</si>
  <si>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</si>
  <si>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</si>
  <si>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</si>
  <si>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</si>
  <si>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</si>
  <si>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</si>
  <si>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</si>
  <si>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</si>
  <si>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</si>
  <si>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</si>
  <si>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</si>
  <si>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</si>
  <si>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</si>
  <si>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</si>
  <si>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</si>
  <si>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</si>
  <si>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</si>
  <si>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</si>
  <si>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</si>
  <si>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</si>
  <si>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</si>
  <si>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</si>
  <si>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</si>
  <si>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</si>
  <si>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</si>
  <si>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</si>
  <si>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</si>
  <si>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</si>
  <si>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</si>
  <si>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</si>
  <si>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</si>
  <si>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</si>
  <si>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</si>
  <si>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</si>
  <si>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</si>
  <si>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</si>
  <si>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</si>
  <si>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</si>
  <si>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</si>
  <si>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</si>
  <si>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</si>
  <si>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</si>
  <si>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</si>
  <si>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</si>
  <si>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</si>
  <si>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</si>
  <si>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</si>
  <si>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</si>
  <si>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</si>
  <si>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</si>
  <si>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</si>
  <si>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</si>
  <si>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</si>
  <si>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</si>
  <si>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</si>
  <si>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</si>
  <si>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</si>
  <si>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</si>
  <si>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</si>
  <si>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</si>
  <si>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</si>
  <si>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</si>
  <si>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</si>
  <si>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</si>
  <si>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</si>
  <si>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</si>
  <si>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</si>
  <si>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</si>
  <si>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</si>
  <si>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</si>
  <si>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</si>
  <si>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</si>
  <si>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</si>
  <si>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</si>
  <si>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</si>
  <si>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</si>
  <si>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</si>
  <si>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</si>
  <si>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</si>
  <si>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</si>
  <si>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</si>
  <si>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</si>
  <si>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</si>
  <si>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</si>
  <si>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</si>
  <si>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</si>
  <si>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</si>
  <si>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</si>
  <si>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</si>
  <si>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</si>
  <si>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</si>
  <si>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</si>
  <si>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</si>
  <si>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</si>
  <si>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</si>
  <si>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</si>
  <si>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</si>
  <si>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</si>
  <si>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</si>
  <si>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</si>
  <si>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</si>
  <si>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</si>
  <si>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</si>
  <si>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</si>
  <si>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</si>
  <si>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</si>
  <si>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</si>
  <si>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</si>
  <si>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</si>
  <si>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</si>
  <si>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</si>
  <si>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</si>
  <si>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</si>
  <si>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</si>
  <si>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</si>
  <si>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</si>
  <si>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</si>
  <si>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</si>
  <si>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</si>
  <si>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</si>
  <si>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</si>
  <si>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</si>
  <si>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</si>
  <si>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</si>
  <si>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</si>
  <si>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</si>
  <si>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</si>
  <si>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</si>
  <si>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</si>
  <si>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</si>
  <si>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</si>
  <si>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</si>
  <si>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</si>
  <si>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</si>
  <si>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</si>
  <si>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</si>
  <si>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</si>
  <si>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</si>
  <si>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</si>
  <si>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</si>
  <si>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</si>
  <si>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</si>
  <si>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</si>
  <si>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</si>
  <si>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</si>
  <si>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</si>
  <si>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</si>
  <si>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</si>
  <si>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</si>
  <si>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</si>
  <si>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</si>
  <si>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</si>
  <si>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</si>
  <si>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</si>
  <si>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</si>
  <si>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</si>
  <si>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</si>
  <si>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</si>
  <si>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</si>
  <si>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</si>
  <si>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</si>
  <si>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</si>
  <si>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</si>
  <si>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</si>
  <si>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</si>
  <si>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</si>
  <si>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</si>
  <si>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</si>
  <si>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</si>
  <si>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</si>
  <si>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</si>
  <si>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</si>
  <si>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</si>
  <si>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</si>
  <si>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</si>
  <si>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</si>
  <si>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</si>
  <si>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</si>
  <si>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</si>
  <si>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</si>
  <si>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</si>
  <si>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</si>
  <si>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</si>
  <si>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</si>
  <si>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</si>
  <si>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</si>
  <si>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</si>
  <si>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</si>
  <si>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</si>
  <si>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</si>
  <si>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</si>
  <si>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</si>
  <si>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</si>
  <si>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</si>
  <si>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</si>
  <si>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</si>
  <si>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</si>
  <si>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</si>
  <si>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</si>
  <si>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</si>
  <si>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</si>
  <si>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</si>
  <si>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</si>
  <si>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</si>
  <si>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</si>
  <si>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</si>
  <si>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</si>
  <si>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</si>
  <si>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</si>
  <si>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</si>
  <si>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</si>
  <si>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</si>
  <si>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</si>
  <si>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</si>
  <si>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</si>
  <si>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</si>
  <si>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</si>
  <si>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</si>
  <si>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</si>
  <si>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</si>
  <si>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</si>
  <si>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</si>
  <si>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</si>
  <si>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</si>
  <si>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</si>
  <si>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</si>
  <si>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</si>
  <si>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</si>
  <si>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</si>
  <si>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</si>
  <si>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</si>
  <si>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</si>
  <si>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</si>
  <si>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</si>
  <si>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</si>
  <si>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</si>
  <si>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</si>
  <si>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</si>
  <si>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</si>
  <si>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</si>
  <si>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</si>
  <si>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</si>
  <si>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</si>
  <si>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</si>
  <si>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</si>
  <si>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</si>
  <si>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</si>
  <si>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</si>
  <si>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</si>
  <si>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</si>
  <si>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</si>
  <si>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</si>
  <si>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</si>
  <si>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</si>
  <si>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</si>
  <si>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</si>
  <si>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</si>
  <si>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</si>
  <si>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</si>
  <si>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</si>
  <si>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</si>
  <si>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</si>
  <si>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</si>
  <si>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</si>
  <si>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</si>
  <si>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</si>
  <si>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</si>
  <si>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</si>
  <si>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</si>
  <si>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</si>
  <si>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</si>
  <si>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</si>
  <si>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</si>
  <si>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</si>
  <si>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</si>
  <si>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</si>
  <si>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</si>
  <si>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</si>
  <si>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</si>
  <si>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</si>
  <si>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</si>
  <si>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</si>
  <si>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</si>
  <si>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</si>
  <si>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</si>
  <si>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</si>
  <si>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</si>
  <si>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</si>
  <si>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</si>
  <si>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</si>
  <si>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</si>
  <si>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</si>
  <si>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</si>
  <si>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</si>
  <si>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</si>
  <si>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</si>
  <si>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</si>
  <si>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</si>
  <si>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</si>
  <si>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</si>
  <si>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</si>
  <si>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</si>
  <si>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</si>
  <si>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</si>
  <si>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</si>
  <si>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</si>
  <si>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</si>
  <si>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</si>
  <si>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</si>
  <si>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</si>
  <si>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</si>
  <si>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</si>
  <si>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</si>
  <si>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</si>
  <si>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</si>
  <si>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</si>
  <si>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</si>
  <si>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</si>
  <si>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</si>
  <si>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</si>
  <si>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</si>
  <si>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</si>
  <si>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</si>
  <si>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</si>
  <si>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</si>
  <si>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</si>
  <si>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</si>
  <si>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</si>
  <si>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</si>
  <si>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</si>
  <si>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</si>
  <si>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</si>
  <si>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</si>
  <si>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</si>
  <si>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</si>
  <si>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</si>
  <si>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</si>
  <si>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</si>
  <si>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</si>
  <si>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</si>
  <si>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</si>
  <si>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</si>
  <si>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</si>
  <si>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</si>
  <si>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</si>
  <si>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</si>
  <si>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</si>
  <si>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</si>
  <si>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</si>
  <si>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</si>
  <si>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</si>
  <si>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</si>
  <si>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</si>
  <si>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</si>
  <si>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</si>
  <si>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</si>
  <si>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</si>
  <si>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</si>
  <si>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</si>
  <si>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</si>
  <si>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</si>
  <si>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</si>
  <si>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</si>
  <si>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</si>
  <si>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</si>
  <si>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</si>
  <si>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</si>
  <si>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</si>
  <si>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</si>
  <si>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</si>
  <si>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</si>
  <si>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</si>
  <si>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</si>
  <si>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</si>
  <si>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</si>
  <si>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</si>
  <si>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</si>
  <si>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</si>
  <si>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</si>
  <si>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</si>
  <si>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</si>
  <si>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</si>
  <si>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</si>
  <si>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</si>
  <si>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</si>
  <si>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</si>
  <si>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</si>
  <si>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</si>
  <si>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</si>
  <si>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</si>
  <si>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</si>
  <si>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</si>
  <si>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</si>
  <si>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</si>
  <si>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</si>
  <si>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</si>
  <si>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</si>
  <si>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</si>
  <si>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</si>
  <si>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</si>
  <si>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</si>
  <si>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</si>
  <si>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</si>
  <si>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</si>
  <si>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</si>
  <si>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</si>
  <si>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</si>
  <si>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</si>
  <si>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</si>
  <si>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</si>
  <si>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</si>
  <si>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</si>
  <si>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</si>
  <si>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</si>
  <si>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</si>
  <si>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</si>
  <si>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</si>
  <si>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</si>
  <si>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</si>
  <si>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</si>
  <si>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</si>
  <si>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</si>
  <si>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</si>
  <si>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</si>
  <si>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</si>
  <si>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</si>
  <si>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</si>
  <si>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</si>
  <si>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</si>
  <si>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</si>
  <si>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</si>
  <si>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</si>
  <si>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</si>
  <si>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</si>
  <si>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</si>
  <si>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</si>
  <si>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</si>
  <si>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</si>
  <si>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</si>
  <si>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</si>
  <si>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</si>
  <si>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</si>
  <si>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</si>
  <si>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</si>
  <si>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</si>
  <si>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</si>
  <si>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</si>
  <si>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</si>
  <si>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</si>
  <si>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</si>
  <si>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</si>
  <si>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</si>
  <si>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</si>
  <si>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</si>
  <si>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</si>
  <si>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</si>
  <si>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</si>
  <si>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</si>
  <si>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</si>
  <si>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</si>
  <si>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</si>
  <si>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</si>
  <si>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</si>
  <si>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</si>
  <si>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</si>
  <si>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</si>
  <si>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</si>
  <si>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</si>
  <si>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</si>
  <si>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</si>
  <si>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</si>
  <si>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</si>
  <si>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</si>
  <si>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</si>
  <si>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</si>
  <si>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</si>
  <si>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</si>
  <si>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</si>
  <si>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</si>
  <si>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</si>
  <si>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</si>
  <si>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</si>
  <si>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</si>
  <si>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</si>
  <si>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</si>
  <si>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</si>
  <si>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</si>
  <si>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</si>
  <si>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</si>
  <si>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</si>
  <si>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</si>
  <si>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</si>
  <si>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</si>
  <si>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</si>
  <si>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</si>
  <si>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</si>
  <si>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</si>
  <si>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</si>
  <si>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</si>
  <si>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</si>
  <si>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</si>
  <si>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</si>
  <si>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</si>
  <si>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</si>
  <si>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</si>
  <si>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</si>
  <si>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</si>
  <si>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</si>
  <si>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</si>
  <si>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</si>
  <si>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</si>
  <si>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</si>
  <si>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</si>
  <si>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</si>
  <si>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</si>
  <si>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</si>
  <si>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</si>
  <si>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</si>
  <si>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</si>
  <si>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</si>
  <si>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</si>
  <si>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</si>
  <si>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</si>
  <si>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</si>
  <si>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</si>
  <si>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</si>
  <si>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</si>
  <si>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</si>
  <si>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</si>
  <si>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</si>
  <si>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</si>
  <si>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</si>
  <si>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</si>
  <si>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</si>
  <si>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</si>
  <si>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</si>
  <si>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</si>
  <si>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</si>
  <si>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</si>
  <si>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</si>
  <si>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</si>
  <si>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</si>
  <si>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</si>
  <si>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</si>
  <si>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</si>
  <si>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</si>
  <si>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</si>
  <si>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</si>
  <si>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</si>
  <si>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</si>
  <si>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</si>
  <si>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</si>
  <si>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</si>
  <si>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</si>
  <si>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</si>
  <si>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</si>
  <si>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</si>
  <si>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</si>
  <si>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</si>
  <si>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</si>
  <si>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</si>
  <si>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</si>
  <si>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</si>
  <si>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</si>
  <si>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</si>
  <si>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</si>
  <si>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</si>
  <si>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</si>
  <si>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</si>
  <si>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</si>
  <si>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</si>
  <si>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</si>
  <si>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</si>
  <si>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</si>
  <si>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</si>
  <si>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</si>
  <si>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</si>
  <si>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</si>
  <si>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</si>
  <si>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</si>
  <si>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</si>
  <si>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</si>
  <si>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</si>
  <si>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</si>
  <si>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</si>
  <si>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</si>
  <si>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</si>
  <si>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</si>
  <si>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</si>
  <si>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</si>
  <si>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</si>
  <si>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</si>
  <si>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</si>
  <si>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</si>
  <si>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</si>
  <si>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</si>
  <si>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</si>
  <si>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</si>
  <si>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</si>
  <si>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</si>
  <si>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</si>
  <si>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</si>
  <si>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</si>
  <si>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</si>
  <si>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</si>
  <si>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</si>
  <si>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</si>
  <si>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</si>
  <si>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</si>
  <si>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</si>
  <si>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</si>
  <si>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</si>
  <si>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</si>
  <si>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</si>
  <si>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</si>
  <si>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</si>
  <si>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</si>
  <si>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</si>
  <si>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</si>
  <si>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</si>
  <si>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</si>
  <si>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</si>
  <si>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</si>
  <si>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</si>
  <si>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</si>
  <si>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</si>
  <si>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</si>
  <si>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</si>
  <si>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</si>
  <si>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</si>
  <si>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</si>
  <si>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</si>
  <si>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</si>
  <si>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</si>
  <si>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</si>
  <si>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</si>
  <si>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</si>
  <si>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</si>
  <si>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</si>
  <si>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</si>
  <si>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</si>
  <si>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</si>
  <si>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</si>
  <si>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</si>
  <si>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</si>
  <si>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</si>
  <si>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</si>
  <si>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</si>
  <si>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</si>
  <si>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</si>
  <si>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</si>
  <si>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</si>
  <si>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</si>
  <si>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</si>
  <si>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</si>
  <si>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</si>
  <si>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</si>
  <si>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</si>
  <si>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</si>
  <si>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</si>
  <si>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</si>
  <si>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</si>
  <si>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</si>
  <si>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</si>
  <si>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</si>
  <si>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</si>
  <si>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</si>
  <si>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</si>
  <si>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</si>
  <si>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</si>
  <si>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</si>
  <si>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</si>
  <si>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</si>
  <si>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</si>
  <si>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</si>
  <si>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</si>
  <si>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</si>
  <si>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</si>
  <si>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</si>
  <si>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</si>
  <si>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</si>
  <si>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</si>
  <si>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</si>
  <si>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</si>
  <si>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</si>
  <si>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</si>
  <si>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</si>
  <si>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</si>
  <si>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</si>
  <si>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</si>
  <si>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</si>
  <si>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</si>
  <si>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</si>
  <si>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</si>
  <si>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</si>
  <si>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</si>
  <si>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</si>
  <si>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</si>
  <si>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</si>
  <si>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</si>
  <si>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</si>
  <si>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</si>
  <si>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</si>
  <si>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</si>
  <si>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</si>
  <si>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</si>
  <si>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</si>
  <si>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</si>
  <si>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</si>
  <si>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</si>
  <si>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</si>
  <si>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</si>
  <si>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</si>
  <si>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</si>
  <si>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</si>
  <si>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</si>
  <si>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</si>
  <si>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</si>
  <si>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</si>
  <si>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</si>
  <si>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</si>
  <si>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</si>
  <si>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</si>
  <si>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</si>
  <si>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</si>
  <si>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</si>
  <si>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</si>
  <si>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</si>
  <si>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</si>
  <si>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</si>
  <si>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</si>
  <si>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</si>
  <si>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</si>
  <si>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</si>
  <si>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</si>
  <si>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</si>
  <si>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</si>
  <si>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</si>
  <si>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</si>
  <si>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</si>
  <si>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</si>
  <si>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</si>
  <si>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</si>
  <si>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</si>
  <si>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</si>
  <si>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</si>
  <si>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</si>
  <si>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</si>
  <si>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</si>
  <si>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</si>
  <si>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</si>
  <si>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</si>
  <si>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</si>
  <si>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</si>
  <si>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</si>
  <si>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</si>
  <si>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</si>
  <si>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</si>
  <si>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</si>
  <si>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</si>
  <si>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</si>
  <si>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</si>
  <si>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</si>
  <si>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</si>
  <si>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</si>
  <si>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</si>
  <si>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</si>
  <si>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</si>
  <si>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</si>
  <si>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</si>
  <si>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</si>
  <si>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</si>
  <si>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</si>
  <si>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</si>
  <si>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</si>
  <si>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</si>
  <si>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</si>
  <si>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</si>
  <si>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</si>
  <si>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</si>
  <si>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</si>
  <si>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</si>
  <si>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</si>
  <si>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</si>
  <si>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</si>
  <si>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</si>
  <si>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</si>
  <si>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</si>
  <si>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</si>
  <si>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</si>
  <si>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</si>
  <si>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</si>
  <si>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</si>
  <si>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</si>
  <si>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</si>
  <si>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</si>
  <si>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</si>
  <si>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</si>
  <si>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</si>
  <si>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</si>
  <si>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</si>
  <si>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</si>
  <si>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</si>
  <si>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</si>
  <si>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</si>
  <si>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</si>
  <si>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</si>
  <si>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</si>
  <si>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</si>
  <si>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</si>
  <si>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</si>
  <si>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</si>
  <si>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</si>
  <si>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</si>
  <si>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</si>
  <si>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</si>
  <si>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</si>
  <si>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</si>
  <si>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</si>
  <si>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</si>
  <si>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</si>
  <si>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</si>
  <si>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</si>
  <si>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</si>
  <si>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</si>
  <si>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</si>
  <si>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</si>
  <si>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</si>
  <si>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</si>
  <si>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</si>
  <si>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</si>
  <si>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</si>
  <si>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</si>
  <si>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</si>
  <si>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</si>
  <si>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</si>
  <si>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</si>
  <si>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</si>
  <si>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</si>
  <si>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</si>
  <si>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</si>
  <si>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</si>
  <si>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</si>
  <si>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</si>
  <si>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</si>
  <si>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</si>
  <si>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</si>
  <si>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</si>
  <si>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</si>
  <si>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</si>
  <si>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</si>
  <si>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</si>
  <si>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</si>
  <si>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</si>
  <si>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</si>
  <si>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</si>
  <si>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</si>
  <si>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</si>
  <si>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</si>
  <si>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</si>
  <si>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</si>
  <si>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</si>
  <si>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</si>
  <si>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</si>
  <si>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</si>
  <si>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</si>
  <si>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</si>
  <si>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</si>
  <si>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</si>
  <si>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</si>
  <si>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</si>
  <si>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</si>
  <si>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</si>
  <si>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</si>
  <si>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</si>
  <si>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</si>
  <si>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</si>
  <si>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</si>
  <si>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</si>
  <si>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</si>
  <si>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</si>
  <si>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</si>
  <si>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</si>
  <si>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</si>
  <si>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</si>
  <si>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</si>
  <si>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</si>
  <si>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</si>
  <si>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</si>
  <si>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</si>
  <si>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</si>
  <si>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</si>
  <si>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</si>
  <si>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</si>
  <si>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</si>
  <si>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</si>
  <si>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</si>
  <si>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</si>
  <si>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</si>
  <si>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</si>
  <si>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</si>
  <si>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</si>
  <si>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</si>
  <si>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</si>
  <si>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</si>
  <si>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</si>
  <si>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</si>
  <si>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</si>
  <si>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</si>
  <si>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</si>
  <si>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</si>
  <si>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</si>
  <si>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</si>
  <si>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</si>
  <si>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</si>
  <si>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</si>
  <si>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</si>
  <si>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</si>
  <si>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</si>
  <si>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</si>
  <si>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</si>
  <si>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</si>
  <si>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</si>
  <si>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</si>
  <si>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</si>
  <si>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</si>
  <si>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</si>
  <si>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</si>
  <si>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</si>
  <si>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</si>
  <si>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</si>
  <si>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</si>
  <si>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</si>
  <si>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</si>
  <si>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</si>
  <si>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</si>
  <si>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</si>
  <si>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</si>
  <si>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</si>
  <si>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</si>
  <si>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</si>
  <si>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</si>
  <si>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</si>
  <si>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</si>
  <si>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</si>
  <si>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</si>
  <si>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</si>
  <si>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</si>
  <si>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</si>
  <si>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</si>
  <si>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</si>
  <si>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</si>
  <si>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</si>
  <si>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</si>
  <si>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</si>
  <si>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</si>
  <si>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</si>
  <si>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</si>
  <si>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</si>
  <si>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</si>
  <si>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</si>
  <si>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</si>
  <si>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</si>
  <si>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</si>
  <si>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</si>
  <si>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</si>
  <si>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</si>
  <si>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</si>
  <si>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</si>
  <si>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</si>
  <si>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</si>
  <si>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</si>
  <si>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</si>
  <si>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</si>
  <si>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</si>
  <si>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</si>
  <si>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</si>
  <si>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</si>
  <si>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</si>
  <si>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</si>
  <si>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</si>
  <si>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</si>
  <si>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</si>
  <si>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</si>
  <si>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</si>
  <si>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</si>
  <si>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</si>
  <si>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</si>
  <si>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</si>
  <si>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</si>
  <si>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</si>
  <si>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</si>
  <si>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</si>
  <si>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</si>
  <si>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</si>
  <si>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</si>
  <si>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</si>
  <si>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</si>
  <si>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</si>
  <si>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</si>
  <si>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</si>
  <si>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</si>
  <si>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</si>
  <si>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</si>
  <si>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</si>
  <si>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</si>
  <si>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</si>
  <si>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</si>
  <si>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</si>
  <si>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</si>
  <si>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</si>
  <si>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</si>
  <si>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</si>
  <si>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</si>
  <si>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</si>
  <si>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</si>
  <si>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</si>
  <si>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</si>
  <si>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</si>
  <si>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</si>
  <si>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</si>
  <si>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</si>
  <si>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</si>
  <si>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</si>
  <si>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</si>
  <si>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</si>
  <si>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</si>
  <si>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</si>
  <si>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</si>
  <si>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</si>
  <si>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</si>
  <si>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</si>
  <si>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</si>
  <si>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</si>
  <si>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</si>
  <si>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</si>
  <si>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</si>
  <si>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</si>
  <si>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</si>
  <si>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</si>
  <si>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</si>
  <si>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</si>
  <si>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</si>
  <si>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</si>
  <si>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</si>
  <si>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</si>
  <si>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</si>
  <si>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</si>
  <si>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</si>
  <si>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</si>
  <si>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</si>
  <si>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</si>
  <si>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</si>
  <si>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</si>
  <si>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</si>
  <si>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</si>
  <si>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</si>
  <si>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</si>
  <si>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</si>
  <si>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</si>
  <si>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</si>
  <si>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</si>
  <si>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</si>
  <si>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</si>
  <si>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</si>
  <si>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</si>
  <si>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</si>
  <si>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</si>
  <si>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</si>
  <si>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</si>
  <si>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</si>
  <si>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</si>
  <si>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</si>
  <si>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</si>
  <si>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</si>
  <si>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</si>
  <si>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</si>
  <si>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</si>
  <si>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</si>
  <si>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</si>
  <si>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</si>
  <si>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</si>
  <si>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</si>
  <si>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</si>
  <si>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</si>
  <si>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</si>
  <si>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</si>
  <si>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</si>
  <si>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</si>
  <si>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</si>
  <si>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</si>
  <si>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</si>
  <si>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</si>
  <si>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</si>
  <si>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</si>
  <si>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</si>
  <si>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</si>
  <si>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</si>
  <si>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</si>
  <si>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</si>
  <si>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</si>
  <si>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</si>
  <si>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</si>
  <si>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</si>
  <si>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</si>
  <si>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</si>
  <si>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</si>
  <si>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</si>
  <si>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</si>
  <si>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</si>
  <si>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</si>
  <si>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</si>
  <si>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</si>
  <si>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</si>
  <si>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</si>
  <si>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</si>
  <si>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</si>
  <si>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</si>
  <si>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</si>
  <si>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</si>
  <si>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</si>
  <si>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</si>
  <si>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</si>
  <si>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</si>
  <si>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</si>
  <si>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</si>
  <si>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</si>
  <si>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</si>
  <si>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</si>
  <si>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</si>
  <si>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</si>
  <si>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</si>
  <si>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</si>
  <si>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</si>
  <si>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</si>
  <si>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</si>
  <si>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</si>
  <si>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</si>
  <si>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</si>
  <si>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</si>
  <si>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</si>
  <si>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</si>
  <si>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</si>
  <si>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</si>
  <si>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</si>
  <si>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</si>
  <si>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</si>
  <si>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</si>
  <si>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</si>
  <si>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</si>
  <si>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</si>
  <si>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</si>
  <si>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</si>
  <si>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</si>
  <si>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</si>
  <si>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</si>
  <si>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</si>
  <si>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</si>
  <si>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</si>
  <si>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</si>
  <si>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</si>
  <si>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</si>
  <si>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</si>
  <si>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</si>
  <si>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</si>
  <si>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</si>
  <si>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</si>
  <si>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</si>
  <si>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</si>
  <si>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</si>
  <si>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</si>
  <si>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</si>
  <si>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</si>
  <si>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</si>
  <si>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</si>
  <si>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</si>
  <si>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</si>
  <si>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</si>
  <si>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</si>
  <si>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</si>
  <si>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</si>
  <si>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</si>
  <si>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</si>
  <si>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</si>
  <si>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</si>
  <si>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</si>
  <si>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</si>
  <si>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</si>
  <si>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</si>
  <si>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</si>
  <si>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</si>
  <si>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</si>
  <si>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</si>
  <si>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</si>
  <si>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</si>
  <si>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</si>
  <si>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</si>
  <si>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</si>
  <si>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</si>
  <si>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</si>
  <si>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</si>
  <si>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</si>
  <si>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</si>
  <si>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</si>
  <si>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</si>
  <si>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</si>
  <si>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</si>
  <si>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</si>
  <si>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</si>
  <si>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</si>
  <si>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</si>
  <si>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</si>
  <si>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</si>
  <si>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</si>
  <si>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</si>
  <si>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</si>
  <si>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</si>
  <si>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</si>
  <si>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</si>
  <si>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</si>
  <si>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</si>
  <si>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</si>
  <si>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</si>
  <si>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</si>
  <si>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</si>
  <si>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</si>
  <si>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</si>
  <si>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</si>
  <si>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</si>
  <si>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</si>
  <si>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</si>
  <si>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</si>
  <si>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</si>
  <si>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</si>
  <si>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</si>
  <si>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</si>
  <si>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</si>
  <si>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</si>
  <si>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</si>
  <si>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</si>
  <si>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</si>
  <si>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</si>
  <si>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</si>
  <si>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</si>
  <si>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</si>
  <si>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</si>
  <si>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</si>
  <si>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</si>
  <si>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</si>
  <si>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</si>
  <si>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</si>
  <si>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</si>
  <si>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</si>
  <si>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</si>
  <si>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</si>
  <si>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</si>
  <si>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</si>
  <si>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</si>
  <si>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</si>
  <si>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</si>
  <si>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</si>
  <si>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</si>
  <si>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</si>
  <si>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</si>
  <si>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</si>
  <si>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</si>
  <si>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</si>
  <si>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</si>
  <si>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</si>
  <si>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</si>
  <si>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</si>
  <si>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</si>
  <si>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</si>
  <si>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</si>
  <si>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</si>
  <si>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</si>
  <si>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</si>
  <si>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</si>
  <si>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</si>
  <si>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</si>
  <si>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</si>
  <si>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</si>
  <si>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</si>
  <si>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</si>
  <si>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</si>
  <si>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</si>
  <si>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</si>
  <si>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</si>
  <si>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</si>
  <si>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</si>
  <si>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</si>
  <si>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</si>
  <si>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</si>
  <si>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</si>
  <si>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</si>
  <si>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</si>
  <si>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</si>
  <si>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</si>
  <si>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</si>
  <si>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</si>
  <si>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</si>
  <si>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</si>
  <si>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</si>
  <si>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</si>
  <si>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</si>
  <si>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</si>
  <si>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</si>
  <si>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</si>
  <si>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</si>
  <si>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</si>
  <si>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</si>
  <si>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</si>
  <si>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</si>
  <si>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</si>
  <si>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</si>
  <si>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</si>
  <si>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</si>
  <si>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</si>
  <si>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</si>
  <si>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</si>
  <si>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</si>
  <si>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</si>
  <si>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</si>
  <si>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</si>
  <si>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</si>
  <si>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</si>
  <si>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</si>
  <si>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</si>
  <si>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</si>
  <si>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</si>
  <si>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</si>
  <si>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</si>
  <si>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</si>
  <si>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</si>
  <si>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</si>
  <si>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</si>
  <si>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</si>
  <si>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</si>
  <si>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</si>
  <si>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</si>
  <si>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</si>
  <si>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</si>
  <si>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</si>
  <si>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</si>
  <si>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</si>
  <si>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</si>
  <si>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</si>
  <si>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</si>
  <si>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</si>
  <si>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</si>
  <si>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</si>
  <si>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</si>
  <si>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</si>
  <si>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</si>
  <si>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</si>
  <si>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</si>
  <si>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</si>
  <si>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</si>
  <si>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</si>
  <si>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</si>
  <si>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</si>
  <si>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</si>
  <si>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</si>
  <si>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</si>
  <si>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</si>
  <si>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</si>
  <si>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</si>
  <si>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</si>
  <si>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</si>
  <si>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</si>
  <si>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</si>
  <si>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</si>
  <si>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</si>
  <si>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</si>
  <si>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</si>
  <si>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</si>
  <si>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</si>
  <si>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</si>
  <si>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</si>
  <si>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</si>
  <si>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</si>
  <si>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</si>
  <si>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</si>
  <si>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</si>
  <si>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</si>
  <si>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</si>
  <si>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</si>
  <si>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</si>
  <si>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</si>
  <si>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</si>
  <si>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</si>
  <si>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</si>
  <si>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</si>
  <si>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</si>
  <si>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</si>
  <si>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</si>
  <si>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</si>
  <si>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</si>
  <si>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</si>
  <si>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</si>
  <si>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</si>
  <si>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</si>
  <si>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</si>
  <si>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</si>
  <si>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</si>
  <si>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</si>
  <si>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</si>
  <si>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</si>
  <si>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</si>
  <si>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</si>
  <si>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</si>
  <si>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</si>
  <si>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</si>
  <si>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</si>
  <si>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</si>
  <si>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</si>
  <si>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</si>
  <si>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</si>
  <si>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</si>
  <si>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</si>
  <si>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</si>
  <si>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</si>
  <si>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</si>
  <si>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</si>
  <si>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</si>
  <si>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</si>
  <si>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</si>
  <si>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</si>
  <si>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</si>
  <si>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</si>
  <si>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</si>
  <si>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</si>
  <si>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</si>
  <si>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</si>
  <si>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</si>
  <si>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</si>
  <si>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</si>
  <si>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</si>
  <si>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</si>
  <si>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</si>
  <si>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</si>
  <si>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</si>
  <si>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</si>
  <si>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</si>
  <si>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</si>
  <si>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</si>
  <si>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</si>
  <si>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</si>
  <si>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</si>
  <si>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</si>
  <si>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</si>
  <si>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</si>
  <si>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</si>
  <si>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</si>
  <si>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</si>
  <si>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</si>
  <si>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</si>
  <si>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</si>
  <si>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</si>
  <si>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</si>
  <si>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</si>
  <si>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</si>
  <si>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</si>
  <si>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</si>
  <si>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</si>
  <si>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</si>
  <si>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</si>
  <si>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</si>
  <si>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</si>
  <si>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</si>
  <si>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</si>
  <si>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</si>
  <si>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</si>
  <si>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</si>
  <si>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</si>
  <si>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</si>
  <si>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</si>
  <si>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</si>
  <si>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</si>
  <si>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</si>
  <si>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</si>
  <si>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</si>
  <si>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</si>
  <si>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</si>
  <si>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</si>
  <si>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</si>
  <si>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</si>
  <si>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</si>
  <si>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</si>
  <si>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</si>
  <si>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</si>
  <si>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</si>
  <si>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</si>
  <si>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</si>
  <si>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</si>
  <si>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</si>
  <si>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</si>
  <si>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</si>
  <si>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</si>
  <si>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</si>
  <si>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</si>
  <si>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</si>
  <si>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</si>
  <si>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</si>
  <si>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</si>
  <si>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</si>
  <si>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</si>
  <si>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</si>
  <si>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</si>
  <si>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</si>
  <si>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</si>
  <si>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</si>
  <si>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</si>
  <si>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</si>
  <si>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</si>
  <si>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</si>
  <si>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</si>
  <si>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</si>
  <si>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</si>
  <si>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</si>
  <si>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</si>
  <si>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</si>
  <si>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</si>
  <si>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</si>
  <si>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</si>
  <si>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</si>
  <si>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</si>
  <si>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</si>
  <si>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</si>
  <si>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</si>
  <si>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</si>
  <si>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</si>
  <si>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</si>
  <si>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</si>
  <si>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</si>
  <si>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</si>
  <si>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</si>
  <si>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</si>
  <si>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</si>
  <si>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</si>
  <si>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</si>
  <si>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</si>
  <si>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</si>
  <si>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</si>
  <si>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</si>
  <si>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</si>
  <si>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</si>
  <si>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</si>
  <si>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</si>
  <si>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</si>
  <si>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</si>
  <si>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</si>
  <si>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</si>
  <si>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</si>
  <si>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</si>
  <si>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</si>
  <si>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</si>
  <si>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</si>
  <si>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</si>
  <si>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</si>
  <si>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</si>
  <si>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</si>
  <si>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</si>
  <si>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</si>
  <si>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</si>
  <si>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</si>
  <si>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</si>
  <si>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</si>
  <si>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</si>
  <si>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</si>
  <si>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</si>
  <si>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</si>
  <si>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</si>
  <si>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</si>
  <si>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</si>
  <si>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</si>
  <si>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</si>
  <si>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</si>
  <si>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</si>
  <si>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</si>
  <si>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</si>
  <si>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</si>
  <si>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</si>
  <si>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</si>
  <si>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</si>
  <si>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</si>
  <si>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</si>
  <si>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</si>
  <si>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</si>
  <si>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</si>
  <si>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</si>
  <si>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</si>
  <si>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</si>
  <si>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</si>
  <si>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</si>
  <si>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</si>
  <si>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</si>
  <si>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</si>
  <si>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</si>
  <si>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</si>
  <si>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</si>
  <si>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</si>
  <si>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</si>
  <si>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</si>
  <si>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</si>
  <si>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</si>
  <si>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</si>
  <si>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</si>
  <si>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</si>
  <si>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</si>
  <si>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</si>
  <si>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</si>
  <si>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</si>
  <si>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</si>
  <si>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</si>
  <si>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</si>
  <si>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</si>
  <si>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</si>
  <si>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</si>
  <si>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</si>
  <si>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</si>
  <si>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</si>
  <si>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</si>
  <si>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</si>
  <si>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</si>
  <si>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</si>
  <si>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</si>
  <si>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</si>
  <si>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</si>
  <si>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</si>
  <si>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</si>
  <si>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</si>
  <si>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</si>
  <si>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</si>
  <si>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</si>
  <si>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</si>
  <si>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</si>
  <si>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</si>
  <si>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</si>
  <si>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</si>
  <si>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</si>
  <si>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</si>
  <si>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</si>
  <si>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</si>
  <si>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</si>
  <si>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</si>
  <si>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</si>
  <si>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</si>
  <si>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</si>
  <si>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</si>
  <si>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</si>
  <si>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</si>
  <si>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</si>
  <si>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</si>
  <si>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</si>
  <si>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</si>
  <si>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</si>
  <si>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</si>
  <si>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</si>
  <si>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</si>
  <si>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</si>
  <si>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</si>
  <si>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</si>
  <si>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</si>
  <si>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</si>
  <si>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</si>
  <si>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</si>
  <si>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</si>
  <si>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</si>
  <si>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</si>
  <si>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</si>
  <si>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</si>
  <si>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</si>
  <si>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</si>
  <si>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</si>
  <si>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</si>
  <si>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</si>
  <si>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</si>
  <si>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</si>
  <si>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</si>
  <si>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</si>
  <si>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</si>
  <si>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</si>
  <si>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</si>
  <si>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</si>
  <si>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</si>
  <si>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</si>
  <si>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</si>
  <si>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</si>
  <si>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</si>
  <si>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</si>
  <si>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</si>
  <si>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</si>
  <si>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</si>
  <si>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</si>
  <si>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</si>
  <si>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</si>
  <si>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</si>
  <si>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</si>
  <si>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</si>
  <si>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</si>
  <si>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</si>
  <si>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</si>
  <si>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</si>
  <si>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</si>
  <si>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</si>
  <si>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</si>
  <si>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</si>
  <si>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</si>
  <si>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</si>
  <si>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</si>
  <si>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</si>
  <si>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</si>
  <si>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</si>
  <si>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</si>
  <si>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</si>
  <si>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</si>
  <si>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</si>
  <si>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</si>
  <si>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</si>
  <si>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</si>
  <si>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</si>
  <si>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</si>
  <si>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</si>
  <si>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</si>
  <si>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</si>
  <si>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</si>
  <si>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</si>
  <si>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</si>
  <si>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</si>
  <si>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</si>
  <si>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</si>
  <si>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</si>
  <si>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</si>
  <si>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</si>
  <si>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</si>
  <si>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</si>
  <si>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</si>
  <si>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</si>
  <si>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</si>
  <si>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</si>
  <si>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</si>
  <si>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</si>
  <si>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</si>
  <si>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</si>
  <si>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</si>
  <si>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</si>
  <si>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</si>
  <si>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</si>
  <si>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</si>
  <si>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</si>
  <si>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</si>
  <si>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</si>
  <si>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</si>
  <si>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</si>
  <si>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</si>
  <si>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</si>
  <si>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</si>
  <si>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</si>
  <si>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</si>
  <si>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</si>
  <si>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</si>
  <si>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</si>
  <si>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</si>
  <si>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</si>
  <si>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</si>
  <si>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</si>
  <si>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</si>
  <si>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</si>
  <si>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</si>
  <si>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</si>
  <si>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</si>
  <si>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</si>
  <si>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</si>
  <si>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</si>
  <si>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</si>
  <si>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</si>
  <si>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</si>
  <si>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</si>
  <si>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</si>
  <si>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</si>
  <si>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</si>
  <si>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</si>
  <si>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</si>
  <si>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</si>
  <si>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</si>
  <si>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</si>
  <si>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</si>
  <si>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</si>
  <si>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</si>
  <si>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</si>
  <si>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</si>
  <si>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</si>
  <si>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</si>
  <si>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</si>
  <si>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</si>
  <si>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</si>
  <si>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</si>
  <si>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</si>
  <si>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</si>
  <si>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</si>
  <si>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</si>
  <si>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</si>
  <si>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</si>
  <si>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</si>
  <si>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</si>
  <si>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</si>
  <si>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</si>
  <si>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</si>
  <si>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</si>
  <si>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</si>
  <si>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</si>
  <si>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</si>
  <si>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</si>
  <si>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</si>
  <si>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</si>
  <si>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</si>
  <si>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</si>
  <si>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</si>
  <si>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</si>
  <si>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</si>
  <si>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</si>
  <si>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</si>
  <si>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</si>
  <si>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</si>
  <si>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</si>
  <si>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</si>
  <si>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</si>
  <si>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</si>
  <si>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</si>
  <si>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</si>
  <si>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</si>
  <si>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</si>
  <si>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</si>
  <si>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</si>
  <si>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</si>
  <si>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</si>
  <si>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</si>
  <si>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</si>
  <si>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</si>
  <si>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</si>
  <si>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</si>
  <si>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</si>
  <si>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</si>
  <si>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</si>
  <si>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</si>
  <si>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</si>
  <si>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</si>
  <si>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</si>
  <si>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</si>
  <si>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</si>
  <si>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</si>
  <si>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</si>
  <si>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</si>
  <si>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</si>
  <si>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</si>
  <si>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</si>
  <si>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</si>
  <si>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</si>
  <si>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</si>
  <si>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</si>
  <si>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</si>
  <si>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</si>
  <si>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</si>
  <si>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</si>
  <si>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</si>
  <si>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</si>
  <si>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</si>
  <si>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</si>
  <si>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</si>
  <si>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</si>
  <si>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</si>
  <si>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</si>
  <si>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</si>
  <si>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</si>
  <si>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</si>
  <si>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</si>
  <si>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</si>
  <si>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</si>
  <si>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</si>
  <si>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</si>
  <si>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</si>
  <si>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</si>
  <si>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</si>
  <si>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</si>
  <si>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</si>
  <si>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</si>
  <si>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</si>
  <si>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</si>
  <si>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</si>
  <si>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</si>
  <si>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</si>
  <si>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</si>
  <si>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</si>
  <si>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</si>
  <si>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</si>
  <si>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</si>
  <si>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</si>
  <si>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</si>
  <si>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</si>
  <si>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</si>
  <si>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</si>
  <si>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</si>
  <si>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</si>
  <si>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</si>
  <si>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</si>
  <si>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</si>
  <si>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</si>
  <si>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</si>
  <si>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</si>
  <si>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</si>
  <si>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</si>
  <si>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</si>
  <si>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</si>
  <si>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</si>
  <si>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</si>
  <si>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</si>
  <si>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</si>
  <si>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</si>
  <si>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</si>
  <si>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</si>
  <si>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</si>
  <si>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</si>
  <si>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</si>
  <si>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</si>
  <si>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</si>
  <si>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</si>
  <si>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</si>
  <si>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</si>
  <si>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</si>
  <si>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</si>
  <si>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</si>
  <si>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</si>
  <si>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</si>
  <si>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</si>
  <si>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</si>
  <si>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</si>
  <si>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</si>
  <si>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</si>
  <si>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</si>
  <si>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</si>
  <si>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</si>
  <si>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</si>
  <si>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</si>
  <si>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</si>
  <si>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</si>
  <si>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</si>
  <si>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</si>
  <si>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</si>
  <si>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</si>
  <si>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</si>
  <si>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</si>
  <si>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</si>
  <si>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</si>
  <si>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</si>
  <si>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</si>
  <si>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</si>
  <si>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</si>
  <si>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</si>
  <si>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</si>
  <si>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</si>
  <si>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</si>
  <si>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</si>
  <si>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</si>
  <si>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</si>
  <si>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</si>
  <si>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</si>
  <si>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</si>
  <si>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</si>
  <si>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</si>
  <si>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</si>
  <si>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</si>
  <si>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</si>
  <si>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</si>
  <si>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</si>
  <si>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</si>
  <si>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</si>
  <si>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</si>
  <si>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</si>
  <si>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</si>
  <si>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</si>
  <si>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</si>
  <si>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</si>
  <si>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</si>
  <si>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</si>
  <si>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</si>
  <si>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</si>
  <si>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</si>
  <si>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</si>
  <si>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</si>
  <si>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</si>
  <si>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</si>
  <si>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</si>
  <si>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</si>
  <si>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</si>
  <si>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</si>
  <si>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</si>
  <si>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</si>
  <si>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</si>
  <si>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</si>
  <si>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</si>
  <si>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</si>
  <si>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</si>
  <si>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</si>
  <si>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</si>
  <si>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</si>
  <si>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</si>
  <si>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</si>
  <si>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</si>
  <si>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</si>
  <si>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</si>
  <si>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</si>
  <si>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</si>
  <si>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</si>
  <si>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</si>
  <si>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</si>
  <si>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</si>
  <si>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</si>
  <si>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</si>
  <si>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</si>
  <si>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</si>
  <si>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</si>
  <si>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</si>
  <si>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</si>
  <si>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</si>
  <si>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</si>
  <si>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</si>
  <si>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</si>
  <si>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</si>
  <si>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</si>
  <si>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</si>
  <si>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</si>
  <si>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</si>
  <si>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</si>
  <si>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</si>
  <si>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</si>
  <si>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</si>
  <si>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</si>
  <si>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</si>
  <si>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</si>
  <si>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</si>
  <si>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</si>
  <si>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</si>
  <si>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</si>
  <si>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</si>
  <si>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</si>
  <si>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</si>
  <si>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</si>
  <si>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</si>
  <si>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</si>
  <si>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</si>
  <si>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</si>
  <si>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</si>
  <si>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</si>
  <si>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</si>
  <si>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</si>
  <si>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</si>
  <si>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</si>
  <si>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</si>
  <si>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</si>
  <si>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</si>
  <si>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</si>
  <si>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</si>
  <si>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</si>
  <si>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</si>
  <si>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</si>
  <si>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</si>
  <si>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</si>
  <si>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</si>
  <si>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</si>
  <si>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</si>
  <si>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</si>
  <si>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</si>
  <si>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</si>
  <si>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</si>
  <si>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</si>
  <si>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</si>
  <si>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</si>
  <si>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</si>
  <si>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</si>
  <si>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</si>
  <si>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</si>
  <si>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</si>
  <si>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</si>
  <si>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</si>
  <si>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</si>
  <si>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</si>
  <si>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</si>
  <si>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</si>
  <si>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</si>
  <si>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</si>
  <si>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</si>
  <si>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</si>
  <si>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</si>
  <si>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</si>
  <si>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</si>
  <si>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</si>
  <si>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</si>
  <si>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</si>
  <si>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</si>
  <si>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</si>
  <si>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</si>
  <si>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</si>
  <si>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</si>
  <si>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</si>
  <si>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</si>
  <si>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</si>
  <si>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</si>
  <si>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</si>
  <si>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</si>
  <si>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</si>
  <si>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</si>
  <si>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</si>
  <si>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</si>
  <si>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</si>
  <si>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</si>
  <si>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</si>
  <si>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</si>
  <si>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</si>
  <si>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</si>
  <si>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</si>
  <si>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</si>
  <si>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</si>
  <si>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</si>
  <si>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</si>
  <si>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</si>
  <si>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</si>
  <si>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</si>
  <si>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</si>
  <si>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</si>
  <si>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</si>
  <si>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</si>
  <si>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</si>
  <si>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</si>
  <si>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</si>
  <si>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</si>
  <si>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</si>
  <si>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</si>
  <si>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</si>
  <si>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</si>
  <si>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</si>
  <si>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</si>
  <si>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</si>
  <si>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</si>
  <si>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</si>
  <si>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</si>
  <si>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</si>
  <si>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</si>
  <si>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</si>
  <si>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</si>
  <si>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</si>
  <si>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</si>
  <si>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</si>
  <si>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</si>
  <si>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</si>
  <si>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</si>
  <si>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</si>
  <si>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</si>
  <si>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</si>
  <si>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</si>
  <si>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</si>
  <si>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</si>
  <si>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</si>
  <si>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</si>
  <si>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</si>
  <si>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</si>
  <si>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</si>
  <si>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</si>
  <si>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</si>
  <si>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</si>
  <si>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</si>
  <si>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</si>
  <si>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</si>
  <si>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</si>
  <si>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</si>
  <si>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</si>
  <si>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</si>
  <si>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</si>
  <si>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</si>
  <si>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</si>
  <si>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</si>
  <si>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</si>
  <si>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</si>
  <si>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</si>
  <si>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</si>
  <si>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</si>
  <si>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</si>
  <si>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</si>
  <si>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</si>
  <si>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</si>
  <si>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</si>
  <si>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</si>
  <si>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</si>
  <si>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</si>
  <si>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</si>
  <si>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</si>
  <si>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</si>
  <si>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</si>
  <si>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</si>
  <si>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</si>
  <si>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</si>
  <si>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</si>
  <si>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</si>
  <si>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</si>
  <si>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</si>
  <si>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</si>
  <si>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</si>
  <si>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</si>
  <si>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</si>
  <si>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</si>
  <si>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</si>
  <si>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</si>
  <si>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</si>
  <si>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</si>
  <si>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</si>
  <si>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</si>
  <si>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</si>
  <si>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</si>
  <si>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</si>
  <si>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</si>
  <si>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</si>
  <si>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</si>
  <si>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</si>
  <si>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</si>
  <si>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</si>
  <si>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</si>
  <si>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</si>
  <si>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</si>
  <si>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</si>
  <si>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</si>
  <si>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</si>
  <si>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</si>
  <si>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</si>
  <si>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</si>
  <si>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</si>
  <si>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</si>
  <si>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</si>
  <si>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</si>
  <si>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</si>
  <si>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</si>
  <si>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</si>
  <si>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</si>
  <si>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</si>
  <si>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</si>
  <si>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</si>
  <si>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</si>
  <si>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</si>
  <si>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</si>
  <si>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</si>
  <si>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</si>
  <si>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</si>
  <si>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</si>
  <si>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</si>
  <si>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</si>
  <si>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</si>
  <si>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</si>
  <si>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</si>
  <si>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</si>
  <si>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</si>
  <si>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</si>
  <si>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</si>
  <si>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</si>
  <si>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</si>
  <si>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</si>
  <si>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</si>
  <si>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</si>
  <si>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</si>
  <si>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</si>
  <si>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</si>
  <si>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</si>
  <si>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</si>
  <si>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</si>
  <si>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</si>
  <si>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</si>
  <si>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</si>
  <si>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</si>
  <si>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</si>
  <si>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</si>
  <si>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</si>
  <si>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</si>
  <si>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</si>
  <si>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</si>
  <si>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</si>
  <si>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</si>
  <si>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</si>
  <si>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</si>
  <si>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</si>
  <si>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</si>
  <si>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</si>
  <si>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</si>
  <si>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</si>
  <si>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</si>
  <si>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</si>
  <si>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</si>
  <si>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</si>
  <si>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</si>
  <si>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</si>
  <si>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</si>
  <si>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</si>
  <si>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</si>
  <si>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</si>
  <si>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</si>
  <si>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</si>
  <si>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</si>
  <si>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</si>
  <si>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</si>
  <si>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</si>
  <si>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</si>
  <si>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</si>
  <si>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</si>
  <si>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</si>
  <si>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</si>
  <si>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</si>
  <si>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</si>
  <si>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</si>
  <si>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</si>
  <si>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</si>
  <si>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</si>
  <si>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</si>
  <si>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</si>
  <si>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</si>
  <si>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</si>
  <si>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</si>
  <si>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</si>
  <si>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</si>
  <si>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</si>
  <si>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</si>
  <si>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</si>
  <si>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</si>
  <si>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</si>
  <si>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</si>
  <si>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</si>
  <si>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</si>
  <si>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</si>
  <si>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</si>
  <si>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</si>
  <si>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</si>
  <si>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</si>
  <si>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</si>
  <si>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</si>
  <si>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</si>
  <si>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</si>
  <si>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</si>
  <si>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</si>
  <si>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</si>
  <si>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</si>
  <si>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</si>
  <si>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</si>
  <si>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</si>
  <si>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</si>
  <si>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</si>
  <si>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</si>
  <si>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</si>
  <si>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</si>
  <si>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</si>
  <si>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</si>
  <si>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</si>
  <si>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</si>
  <si>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</si>
  <si>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</si>
  <si>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</si>
  <si>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</si>
  <si>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</si>
  <si>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</si>
  <si>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</si>
  <si>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</si>
  <si>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</si>
  <si>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</si>
  <si>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</si>
  <si>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</si>
  <si>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</si>
  <si>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</si>
  <si>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</si>
  <si>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</si>
  <si>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</si>
  <si>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</si>
  <si>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</si>
  <si>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</si>
  <si>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</si>
  <si>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</si>
  <si>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</si>
  <si>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</si>
  <si>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</si>
  <si>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</si>
  <si>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</si>
  <si>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</si>
  <si>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</si>
  <si>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</si>
  <si>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</si>
  <si>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</si>
  <si>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</si>
  <si>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</si>
  <si>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</si>
  <si>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</si>
  <si>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</si>
  <si>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</si>
  <si>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</si>
  <si>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</si>
  <si>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</si>
  <si>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</si>
  <si>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</si>
  <si>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</si>
  <si>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</si>
  <si>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</si>
  <si>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</si>
  <si>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</si>
  <si>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</si>
  <si>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</si>
  <si>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</si>
  <si>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</si>
  <si>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</si>
  <si>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</si>
  <si>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</si>
  <si>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</si>
  <si>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</si>
  <si>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</si>
  <si>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</si>
  <si>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</si>
  <si>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</si>
  <si>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</si>
  <si>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</si>
  <si>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</si>
  <si>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</si>
  <si>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</si>
  <si>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</si>
  <si>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</si>
  <si>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</si>
  <si>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</si>
  <si>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</si>
  <si>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</si>
  <si>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</si>
  <si>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</si>
  <si>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</si>
  <si>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</si>
  <si>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</si>
  <si>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</si>
  <si>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</si>
  <si>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</si>
  <si>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</si>
  <si>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</si>
  <si>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</si>
  <si>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</si>
  <si>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</si>
  <si>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</si>
  <si>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</si>
  <si>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</si>
  <si>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</si>
  <si>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</si>
  <si>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</si>
  <si>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</si>
  <si>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</si>
  <si>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</si>
  <si>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</si>
  <si>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</si>
  <si>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</si>
  <si>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</si>
  <si>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</si>
  <si>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</si>
  <si>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</si>
  <si>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</si>
  <si>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</si>
  <si>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</si>
  <si>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</si>
  <si>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</si>
  <si>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</si>
  <si>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</si>
  <si>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</si>
  <si>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</si>
  <si>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</si>
  <si>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</si>
  <si>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</si>
  <si>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</si>
  <si>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</si>
  <si>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</si>
  <si>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</si>
  <si>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</si>
  <si>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</si>
  <si>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</si>
  <si>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</si>
  <si>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</si>
  <si>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</si>
  <si>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</si>
  <si>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</si>
  <si>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</si>
  <si>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</si>
  <si>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</si>
  <si>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</si>
  <si>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</si>
  <si>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</si>
  <si>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</si>
  <si>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</si>
  <si>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</si>
  <si>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</si>
  <si>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</si>
  <si>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</si>
  <si>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</si>
  <si>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</si>
  <si>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</si>
  <si>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</si>
  <si>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</si>
  <si>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</si>
  <si>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</si>
  <si>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</si>
  <si>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</si>
  <si>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</si>
  <si>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</si>
  <si>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</si>
  <si>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</si>
  <si>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</si>
  <si>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</si>
  <si>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</si>
  <si>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</si>
  <si>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</si>
  <si>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</si>
  <si>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</si>
  <si>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</si>
  <si>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</si>
  <si>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</si>
  <si>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</si>
  <si>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</si>
  <si>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</si>
  <si>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</si>
  <si>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</si>
  <si>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</si>
  <si>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</si>
  <si>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</si>
  <si>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</si>
  <si>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</si>
  <si>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</si>
  <si>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</si>
  <si>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</si>
  <si>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</si>
  <si>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</si>
  <si>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</si>
  <si>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</si>
  <si>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</si>
  <si>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</si>
  <si>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</si>
  <si>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</si>
  <si>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</si>
  <si>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</si>
  <si>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</si>
  <si>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</si>
  <si>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</si>
  <si>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</si>
  <si>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</si>
  <si>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</si>
  <si>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</si>
  <si>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</si>
  <si>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</si>
  <si>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</si>
  <si>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</si>
  <si>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</si>
  <si>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</si>
  <si>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</si>
  <si>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</si>
  <si>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</si>
  <si>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</si>
  <si>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</si>
  <si>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</si>
  <si>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</si>
  <si>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</si>
  <si>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</si>
  <si>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</si>
  <si>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</si>
  <si>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</si>
  <si>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</si>
  <si>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</si>
  <si>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</si>
  <si>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</si>
  <si>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</si>
  <si>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</si>
  <si>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</si>
  <si>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</si>
  <si>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</si>
  <si>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</si>
  <si>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</si>
  <si>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</si>
  <si>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</si>
  <si>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</si>
  <si>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</si>
  <si>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</si>
  <si>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</si>
  <si>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</si>
  <si>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</si>
  <si>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</si>
  <si>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</si>
  <si>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</si>
  <si>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</si>
  <si>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</si>
  <si>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</si>
  <si>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</si>
  <si>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</si>
  <si>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</si>
  <si>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</si>
  <si>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</si>
  <si>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</si>
  <si>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</si>
  <si>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</si>
  <si>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</si>
  <si>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</si>
  <si>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</si>
  <si>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</si>
  <si>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</si>
  <si>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</si>
  <si>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</si>
  <si>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</si>
  <si>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</si>
  <si>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</si>
  <si>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</si>
  <si>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</si>
  <si>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</si>
  <si>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</si>
  <si>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</si>
  <si>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</si>
  <si>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</si>
  <si>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</si>
  <si>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</si>
  <si>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</si>
  <si>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</si>
  <si>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</si>
  <si>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</si>
  <si>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</si>
  <si>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</si>
  <si>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</si>
  <si>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</si>
  <si>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</si>
  <si>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</si>
  <si>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</si>
  <si>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</si>
  <si>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</si>
  <si>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</si>
  <si>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</si>
  <si>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</si>
  <si>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</si>
  <si>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</si>
  <si>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</si>
  <si>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</si>
  <si>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</si>
  <si>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</si>
  <si>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</si>
  <si>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</si>
  <si>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</si>
  <si>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</si>
  <si>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</si>
  <si>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</si>
  <si>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</si>
  <si>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</si>
  <si>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</si>
  <si>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</si>
  <si>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</si>
  <si>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</si>
  <si>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</si>
  <si>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</si>
  <si>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</si>
  <si>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</si>
  <si>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</si>
  <si>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</si>
  <si>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</si>
  <si>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</si>
  <si>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</si>
  <si>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</si>
  <si>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</si>
  <si>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</si>
  <si>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</si>
  <si>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</si>
  <si>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</si>
  <si>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</si>
  <si>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</si>
  <si>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</si>
  <si>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</si>
  <si>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</si>
  <si>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</si>
  <si>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</si>
  <si>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</si>
  <si>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</si>
  <si>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</si>
  <si>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</si>
  <si>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</si>
  <si>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</si>
  <si>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</si>
  <si>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</si>
  <si>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</si>
  <si>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</si>
  <si>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</si>
  <si>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</si>
  <si>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</si>
  <si>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</si>
  <si>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</si>
  <si>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</si>
  <si>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</si>
  <si>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</si>
  <si>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</si>
  <si>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</si>
  <si>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</si>
  <si>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</si>
  <si>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</si>
  <si>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</si>
  <si>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</si>
  <si>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</si>
  <si>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</si>
  <si>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</si>
  <si>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</si>
  <si>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</si>
  <si>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</si>
  <si>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</si>
  <si>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</si>
  <si>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</si>
  <si>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</si>
  <si>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</si>
  <si>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</si>
  <si>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</si>
  <si>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</si>
  <si>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</si>
  <si>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</si>
  <si>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</si>
  <si>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</si>
  <si>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</si>
  <si>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</si>
  <si>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</si>
  <si>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</si>
  <si>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</si>
  <si>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</si>
  <si>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</si>
  <si>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</si>
  <si>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</si>
  <si>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</si>
  <si>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</si>
  <si>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</si>
  <si>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</si>
  <si>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</si>
  <si>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</si>
  <si>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</si>
  <si>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</si>
  <si>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</si>
  <si>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</si>
  <si>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</si>
  <si>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</si>
  <si>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</si>
  <si>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</si>
  <si>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</si>
  <si>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</si>
  <si>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</si>
  <si>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</si>
  <si>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</si>
  <si>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</si>
  <si>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</si>
  <si>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</si>
  <si>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</si>
  <si>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</si>
  <si>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</si>
  <si>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</si>
  <si>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</si>
  <si>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</si>
  <si>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</si>
  <si>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</si>
  <si>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</si>
  <si>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</si>
  <si>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</si>
  <si>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</si>
  <si>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</si>
  <si>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</si>
  <si>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</si>
  <si>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</si>
  <si>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</si>
  <si>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</si>
  <si>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</si>
  <si>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</si>
  <si>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</si>
  <si>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</si>
  <si>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</si>
  <si>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</si>
  <si>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</si>
  <si>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</si>
  <si>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</si>
  <si>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</si>
  <si>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</si>
  <si>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</si>
  <si>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</si>
  <si>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</si>
  <si>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</si>
  <si>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</si>
  <si>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</si>
  <si>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</si>
  <si>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</si>
  <si>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</si>
  <si>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</si>
  <si>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</si>
  <si>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</si>
  <si>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</si>
  <si>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</si>
  <si>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</si>
  <si>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</si>
  <si>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</si>
  <si>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</si>
  <si>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</si>
  <si>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</si>
  <si>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</si>
  <si>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</si>
  <si>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</si>
  <si>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</si>
  <si>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</si>
  <si>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</si>
  <si>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</si>
  <si>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</si>
  <si>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</si>
  <si>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</si>
  <si>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</si>
  <si>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</si>
  <si>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</si>
  <si>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</si>
  <si>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</si>
  <si>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</si>
  <si>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</si>
  <si>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</si>
  <si>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</si>
  <si>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</si>
  <si>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</si>
  <si>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</si>
  <si>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</si>
  <si>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</si>
  <si>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</si>
  <si>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</si>
  <si>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</si>
  <si>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</si>
  <si>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</si>
  <si>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</si>
  <si>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</si>
  <si>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</si>
  <si>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</si>
  <si>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</si>
  <si>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</si>
  <si>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</si>
  <si>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</si>
  <si>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</si>
  <si>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</si>
  <si>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</si>
  <si>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</si>
  <si>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</si>
  <si>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</si>
  <si>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</si>
  <si>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</si>
  <si>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</si>
  <si>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</si>
  <si>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</si>
  <si>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</si>
  <si>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</si>
  <si>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</si>
  <si>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</si>
  <si>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</si>
  <si>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</si>
  <si>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</si>
  <si>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</si>
  <si>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</si>
  <si>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</si>
  <si>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</si>
  <si>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</si>
  <si>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</si>
  <si>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</si>
  <si>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</si>
  <si>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</si>
  <si>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</si>
  <si>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</si>
  <si>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</si>
  <si>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</si>
  <si>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</si>
  <si>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</si>
  <si>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</si>
  <si>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</si>
  <si>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</si>
  <si>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</si>
  <si>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</si>
  <si>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</si>
  <si>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</si>
  <si>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</si>
  <si>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</si>
  <si>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</si>
  <si>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</si>
  <si>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</si>
  <si>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</si>
  <si>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</si>
  <si>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</si>
  <si>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</si>
  <si>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</si>
  <si>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</si>
  <si>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</si>
  <si>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</si>
  <si>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</si>
  <si>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</si>
  <si>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</si>
  <si>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</si>
  <si>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</si>
  <si>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</si>
  <si>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</si>
  <si>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</si>
  <si>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</si>
  <si>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</si>
  <si>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</si>
  <si>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</si>
  <si>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</si>
  <si>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</si>
  <si>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</si>
  <si>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</si>
  <si>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</si>
  <si>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</si>
  <si>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</si>
  <si>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</si>
  <si>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</si>
  <si>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</si>
  <si>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</si>
  <si>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</si>
  <si>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</si>
  <si>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</si>
  <si>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</si>
  <si>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</si>
  <si>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</si>
  <si>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</si>
  <si>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</si>
  <si>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</si>
  <si>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</si>
  <si>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</si>
  <si>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</si>
  <si>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</si>
  <si>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</si>
  <si>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</si>
  <si>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</si>
  <si>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</si>
  <si>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</si>
  <si>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</si>
  <si>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</si>
  <si>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</si>
  <si>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</si>
  <si>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</si>
  <si>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</si>
  <si>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</si>
  <si>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</si>
  <si>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</si>
  <si>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</si>
  <si>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</si>
  <si>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</si>
  <si>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</si>
  <si>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</si>
  <si>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</si>
  <si>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</si>
  <si>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</si>
  <si>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</si>
  <si>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</si>
  <si>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</si>
  <si>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</si>
  <si>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</si>
  <si>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</si>
  <si>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</si>
  <si>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</si>
  <si>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</si>
  <si>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</si>
  <si>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</si>
  <si>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</si>
  <si>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</si>
  <si>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</si>
  <si>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</si>
  <si>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</si>
  <si>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</si>
  <si>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</si>
  <si>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</si>
  <si>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</si>
  <si>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</si>
  <si>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</si>
  <si>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</si>
  <si>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</si>
  <si>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</si>
  <si>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</si>
  <si>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</si>
  <si>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</si>
  <si>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</si>
  <si>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</si>
  <si>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</si>
  <si>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</si>
  <si>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</si>
  <si>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</si>
  <si>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</si>
  <si>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</si>
  <si>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</si>
  <si>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</si>
  <si>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</si>
  <si>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</si>
  <si>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</si>
  <si>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</si>
  <si>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</si>
  <si>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</si>
  <si>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</si>
  <si>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</si>
  <si>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</si>
  <si>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</si>
  <si>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</si>
  <si>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</si>
  <si>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</si>
  <si>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</si>
  <si>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</si>
  <si>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</si>
  <si>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</si>
  <si>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</si>
  <si>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</si>
  <si>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</si>
  <si>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</si>
  <si>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</si>
  <si>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</si>
  <si>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</si>
  <si>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</si>
  <si>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</si>
  <si>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</si>
  <si>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</si>
  <si>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</si>
  <si>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</si>
  <si>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</si>
  <si>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</si>
  <si>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</si>
  <si>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</si>
  <si>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</si>
  <si>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</si>
  <si>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</si>
  <si>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</si>
  <si>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</si>
  <si>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</si>
  <si>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</si>
  <si>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</si>
  <si>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</si>
  <si>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</si>
  <si>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</si>
  <si>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</si>
  <si>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</si>
  <si>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</si>
  <si>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</si>
  <si>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</si>
  <si>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</si>
  <si>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</si>
  <si>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</si>
  <si>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</si>
  <si>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</si>
  <si>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</si>
  <si>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</si>
  <si>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</si>
  <si>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</si>
  <si>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</si>
  <si>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</si>
  <si>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</si>
  <si>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</si>
  <si>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</si>
  <si>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</si>
  <si>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</si>
  <si>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</si>
  <si>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</si>
  <si>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</si>
  <si>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</si>
  <si>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</si>
  <si>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</si>
  <si>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</si>
  <si>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</si>
  <si>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</si>
  <si>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</si>
  <si>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</si>
  <si>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</si>
  <si>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</si>
  <si>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</si>
  <si>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</si>
  <si>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</si>
  <si>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</si>
  <si>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</si>
  <si>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</si>
  <si>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</si>
  <si>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</si>
  <si>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</si>
  <si>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</si>
  <si>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</si>
  <si>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</si>
  <si>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</si>
  <si>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</si>
  <si>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</si>
  <si>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</si>
  <si>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</si>
  <si>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</si>
  <si>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</si>
  <si>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</si>
  <si>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</si>
  <si>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</si>
  <si>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</si>
  <si>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</si>
  <si>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</si>
  <si>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</si>
  <si>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</si>
  <si>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</si>
  <si>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</si>
  <si>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</si>
  <si>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</si>
  <si>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</si>
  <si>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</si>
  <si>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</si>
  <si>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</si>
  <si>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</si>
  <si>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</si>
  <si>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</si>
  <si>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</si>
  <si>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</si>
  <si>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</si>
  <si>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</si>
  <si>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</si>
  <si>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</si>
  <si>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</si>
  <si>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</si>
  <si>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</si>
  <si>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</si>
  <si>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</si>
  <si>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</si>
  <si>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</si>
  <si>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</si>
  <si>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</si>
  <si>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</si>
  <si>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</si>
  <si>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</si>
  <si>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</si>
  <si>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</si>
  <si>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</si>
  <si>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</si>
  <si>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</si>
  <si>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</si>
  <si>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</si>
  <si>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</si>
  <si>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</si>
  <si>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</si>
  <si>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</si>
  <si>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</si>
  <si>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</si>
  <si>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</si>
  <si>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</si>
  <si>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</si>
  <si>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</si>
  <si>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</si>
  <si>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</si>
  <si>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</si>
  <si>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</si>
  <si>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</si>
  <si>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</si>
  <si>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</si>
  <si>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</si>
  <si>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</si>
  <si>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</si>
  <si>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</si>
  <si>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</si>
  <si>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</si>
  <si>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</si>
  <si>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</si>
  <si>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</si>
  <si>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</si>
  <si>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</si>
  <si>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</si>
  <si>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</si>
  <si>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</si>
  <si>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</si>
  <si>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</si>
  <si>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</si>
  <si>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</si>
  <si>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</si>
  <si>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</si>
  <si>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</si>
  <si>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</si>
  <si>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</si>
  <si>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</si>
  <si>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</si>
  <si>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</si>
  <si>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</si>
  <si>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</si>
  <si>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</si>
  <si>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</si>
  <si>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</si>
  <si>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</si>
  <si>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</si>
  <si>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</si>
  <si>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</si>
  <si>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</si>
  <si>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</si>
  <si>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</si>
  <si>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</si>
  <si>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</si>
  <si>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</si>
  <si>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</si>
  <si>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</si>
  <si>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</si>
  <si>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</si>
  <si>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</si>
  <si>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</si>
  <si>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</si>
  <si>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</si>
  <si>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</si>
  <si>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</si>
  <si>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</si>
  <si>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</si>
  <si>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</si>
  <si>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</si>
  <si>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</si>
  <si>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</si>
  <si>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</si>
  <si>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</si>
  <si>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</si>
  <si>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</si>
  <si>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</si>
  <si>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</si>
  <si>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</si>
  <si>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</si>
  <si>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</si>
  <si>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</si>
  <si>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</si>
  <si>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</si>
  <si>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</si>
  <si>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</si>
  <si>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</si>
  <si>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</si>
  <si>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</si>
  <si>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</si>
  <si>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</si>
  <si>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</si>
  <si>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</si>
  <si>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</si>
  <si>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</si>
  <si>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</si>
  <si>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</si>
  <si>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</si>
  <si>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</si>
  <si>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</si>
  <si>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</si>
  <si>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</si>
  <si>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</si>
  <si>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</si>
  <si>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</si>
  <si>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</si>
  <si>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</si>
  <si>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</si>
  <si>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</si>
  <si>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</si>
  <si>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</si>
  <si>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</si>
  <si>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</si>
  <si>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</si>
  <si>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</si>
  <si>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</si>
  <si>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</si>
  <si>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</si>
  <si>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</si>
  <si>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</si>
  <si>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</si>
  <si>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</si>
  <si>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</si>
  <si>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</si>
  <si>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</si>
  <si>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</si>
  <si>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</si>
  <si>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</si>
  <si>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</si>
  <si>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</si>
  <si>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</si>
  <si>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</si>
  <si>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</si>
  <si>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</si>
  <si>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</si>
  <si>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</si>
  <si>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</si>
  <si>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</si>
  <si>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</si>
  <si>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</si>
  <si>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</si>
  <si>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</si>
  <si>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</si>
  <si>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</si>
  <si>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</si>
  <si>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</si>
  <si>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</si>
  <si>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</si>
  <si>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</si>
  <si>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</si>
  <si>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</si>
  <si>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</si>
  <si>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</si>
  <si>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</si>
  <si>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</si>
  <si>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</si>
  <si>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</si>
  <si>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</si>
  <si>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</si>
  <si>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</si>
  <si>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</si>
  <si>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</si>
  <si>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</si>
  <si>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</si>
  <si>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</si>
  <si>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</si>
  <si>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</si>
  <si>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</si>
  <si>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</si>
  <si>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</si>
  <si>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</si>
  <si>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</si>
  <si>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</si>
  <si>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</si>
  <si>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</si>
  <si>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</si>
  <si>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</si>
  <si>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</si>
  <si>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</si>
  <si>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</si>
  <si>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</si>
  <si>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</si>
  <si>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</si>
  <si>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</si>
  <si>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</si>
  <si>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</si>
  <si>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</si>
  <si>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</si>
  <si>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</si>
  <si>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</si>
  <si>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</si>
  <si>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</si>
  <si>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</si>
  <si>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</si>
  <si>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</si>
  <si>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</si>
  <si>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</si>
  <si>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</si>
  <si>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</si>
  <si>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</si>
  <si>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</si>
  <si>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</si>
  <si>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</si>
  <si>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</si>
  <si>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</si>
  <si>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</si>
  <si>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</si>
  <si>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</si>
  <si>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</si>
  <si>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</si>
  <si>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</si>
  <si>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</si>
  <si>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</si>
  <si>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</si>
  <si>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</si>
  <si>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</si>
  <si>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</si>
  <si>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</si>
  <si>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</si>
  <si>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</si>
  <si>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</si>
  <si>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</si>
  <si>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</si>
  <si>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</si>
  <si>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</si>
  <si>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</si>
  <si>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</si>
  <si>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</si>
  <si>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</si>
  <si>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</si>
  <si>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</si>
  <si>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</si>
  <si>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</si>
  <si>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</si>
  <si>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</si>
  <si>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</si>
  <si>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</si>
  <si>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</si>
  <si>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</si>
  <si>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</si>
  <si>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</si>
  <si>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</si>
  <si>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</si>
  <si>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</si>
  <si>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</si>
  <si>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</si>
  <si>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</si>
  <si>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</si>
  <si>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</si>
  <si>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</si>
  <si>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</si>
  <si>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</si>
  <si>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</si>
  <si>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</si>
  <si>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</si>
  <si>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</si>
  <si>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</si>
  <si>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</si>
  <si>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</si>
  <si>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</si>
  <si>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</si>
  <si>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</si>
  <si>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</si>
  <si>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</si>
  <si>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</si>
  <si>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</si>
  <si>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</si>
  <si>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</si>
  <si>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</si>
  <si>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</si>
  <si>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</si>
  <si>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</si>
  <si>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</si>
  <si>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</si>
  <si>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</si>
  <si>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</si>
  <si>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</si>
  <si>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</si>
  <si>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</si>
  <si>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</si>
  <si>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</si>
  <si>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</si>
  <si>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</si>
  <si>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</si>
  <si>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</si>
  <si>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</si>
  <si>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</si>
  <si>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</si>
  <si>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</si>
  <si>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</si>
  <si>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</si>
  <si>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</si>
  <si>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</si>
  <si>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</si>
  <si>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</si>
  <si>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</si>
  <si>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</si>
  <si>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</si>
  <si>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</si>
  <si>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</si>
  <si>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</si>
  <si>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</si>
  <si>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</si>
  <si>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</si>
  <si>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</si>
  <si>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</si>
  <si>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</si>
  <si>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</si>
  <si>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</si>
  <si>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</si>
  <si>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</si>
  <si>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</si>
  <si>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</si>
  <si>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</si>
  <si>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</si>
  <si>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</si>
  <si>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</si>
  <si>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</si>
  <si>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</si>
  <si>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</si>
  <si>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</si>
  <si>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</si>
  <si>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</si>
  <si>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</si>
  <si>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</si>
  <si>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</si>
  <si>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</si>
  <si>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</si>
  <si>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</si>
  <si>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</si>
  <si>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</si>
  <si>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</si>
  <si>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</si>
  <si>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</si>
  <si>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</si>
  <si>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</si>
  <si>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</si>
  <si>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</si>
  <si>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</si>
  <si>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</si>
  <si>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</si>
  <si>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</si>
  <si>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</si>
  <si>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</si>
  <si>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</si>
  <si>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</si>
  <si>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</si>
  <si>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</si>
  <si>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</si>
  <si>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</si>
  <si>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</si>
  <si>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</si>
  <si>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</si>
  <si>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</si>
  <si>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</si>
  <si>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</si>
  <si>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</si>
  <si>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</si>
  <si>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</si>
  <si>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</si>
  <si>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</si>
  <si>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</si>
  <si>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</si>
  <si>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</si>
  <si>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</si>
  <si>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</si>
  <si>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</si>
  <si>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</si>
  <si>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</si>
  <si>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</si>
  <si>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</si>
  <si>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</si>
  <si>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</si>
  <si>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</si>
  <si>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</si>
  <si>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</si>
  <si>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</si>
  <si>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</si>
  <si>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</si>
  <si>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</si>
  <si>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</si>
  <si>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</si>
  <si>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</si>
  <si>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</si>
  <si>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</si>
  <si>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</si>
  <si>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</si>
  <si>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</si>
  <si>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</si>
  <si>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</si>
  <si>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</si>
  <si>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</si>
  <si>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</si>
  <si>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</si>
  <si>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</si>
  <si>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</si>
  <si>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</si>
  <si>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</si>
  <si>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</si>
  <si>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</si>
  <si>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</si>
  <si>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</si>
  <si>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</si>
  <si>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</si>
  <si>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</si>
  <si>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</si>
  <si>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</si>
  <si>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</si>
  <si>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</si>
  <si>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</si>
  <si>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</si>
  <si>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</si>
  <si>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</si>
  <si>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</si>
  <si>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</si>
  <si>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</si>
  <si>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</si>
  <si>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</si>
  <si>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</si>
  <si>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</si>
  <si>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</si>
  <si>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</si>
  <si>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</si>
  <si>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</si>
  <si>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</si>
  <si>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</si>
  <si>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</si>
  <si>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</si>
  <si>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</si>
  <si>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</si>
  <si>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</si>
  <si>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</si>
  <si>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</si>
  <si>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</si>
  <si>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</si>
  <si>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</si>
  <si>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</si>
  <si>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</si>
  <si>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</si>
  <si>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</si>
  <si>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</si>
  <si>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</si>
  <si>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</si>
  <si>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</si>
  <si>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</si>
  <si>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</si>
  <si>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</si>
  <si>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</si>
  <si>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</si>
  <si>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</si>
  <si>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</si>
  <si>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</si>
  <si>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</si>
  <si>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</si>
  <si>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</si>
  <si>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</si>
  <si>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</si>
  <si>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</si>
  <si>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</si>
  <si>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</si>
  <si>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</si>
  <si>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</si>
  <si>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</si>
  <si>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</si>
  <si>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</si>
  <si>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</si>
  <si>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</si>
  <si>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</si>
  <si>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</si>
  <si>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</si>
  <si>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</si>
  <si>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</si>
  <si>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</si>
  <si>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</si>
  <si>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</si>
  <si>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</si>
  <si>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</si>
  <si>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</si>
  <si>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</si>
  <si>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</si>
  <si>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</si>
  <si>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</si>
  <si>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</si>
  <si>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</si>
  <si>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</si>
  <si>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</si>
  <si>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</si>
  <si>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</si>
  <si>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</si>
  <si>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</si>
  <si>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</si>
  <si>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</si>
  <si>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</si>
  <si>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</si>
  <si>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</si>
  <si>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</si>
  <si>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</si>
  <si>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</si>
  <si>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</si>
  <si>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</si>
  <si>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</si>
  <si>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</si>
  <si>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</si>
  <si>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</si>
  <si>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</si>
  <si>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</si>
  <si>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</si>
  <si>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</si>
  <si>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</si>
  <si>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</si>
  <si>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</si>
  <si>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</si>
  <si>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</si>
  <si>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</si>
  <si>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</si>
  <si>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</si>
  <si>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</si>
  <si>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</si>
  <si>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</si>
  <si>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</si>
  <si>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</si>
  <si>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</si>
  <si>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</si>
  <si>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</si>
  <si>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</si>
  <si>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</si>
  <si>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</si>
  <si>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</si>
  <si>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</si>
  <si>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</si>
  <si>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</si>
  <si>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</si>
  <si>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</si>
  <si>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</si>
  <si>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</si>
  <si>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</si>
  <si>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</si>
  <si>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</si>
  <si>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</si>
  <si>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</si>
  <si>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</si>
  <si>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</si>
  <si>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</si>
  <si>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</si>
  <si>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</si>
  <si>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</si>
  <si>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</si>
  <si>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</si>
  <si>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</si>
  <si>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</si>
  <si>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</si>
  <si>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</si>
  <si>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</si>
  <si>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</si>
  <si>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</si>
  <si>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</si>
  <si>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</si>
  <si>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</si>
  <si>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</si>
  <si>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</si>
  <si>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</si>
  <si>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</si>
  <si>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</si>
  <si>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</si>
  <si>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</si>
  <si>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</si>
  <si>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</si>
  <si>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</si>
  <si>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</si>
  <si>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</si>
  <si>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</si>
  <si>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</si>
  <si>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</si>
  <si>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</si>
  <si>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</si>
  <si>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</si>
  <si>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</si>
  <si>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</si>
  <si>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</si>
  <si>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</si>
  <si>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</si>
  <si>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</si>
  <si>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</si>
  <si>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</si>
  <si>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</si>
  <si>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</si>
  <si>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</si>
  <si>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</si>
  <si>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</si>
  <si>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</si>
  <si>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</si>
  <si>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</si>
  <si>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</si>
  <si>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</si>
  <si>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</si>
  <si>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</si>
  <si>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</si>
  <si>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</si>
  <si>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</si>
  <si>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</si>
  <si>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</si>
  <si>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</si>
  <si>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</si>
  <si>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</si>
  <si>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</si>
  <si>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</si>
  <si>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</si>
  <si>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</si>
  <si>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</si>
  <si>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</si>
  <si>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</si>
  <si>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</si>
  <si>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</si>
  <si>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</si>
  <si>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</si>
  <si>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</si>
  <si>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</si>
  <si>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</si>
  <si>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</si>
  <si>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</si>
  <si>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</si>
  <si>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</si>
  <si>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</si>
  <si>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</si>
  <si>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</si>
  <si>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</si>
  <si>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</si>
  <si>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</si>
  <si>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</si>
  <si>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</si>
  <si>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</si>
  <si>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</si>
  <si>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</si>
  <si>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</si>
  <si>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</si>
  <si>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</si>
  <si>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</si>
  <si>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</si>
  <si>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</si>
  <si>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</si>
  <si>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</si>
  <si>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</si>
  <si>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</si>
  <si>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</si>
  <si>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</si>
  <si>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</si>
  <si>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</si>
  <si>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</si>
  <si>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</si>
  <si>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</si>
  <si>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</si>
  <si>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</si>
  <si>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</si>
  <si>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</si>
  <si>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</si>
  <si>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</si>
  <si>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</si>
  <si>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</si>
  <si>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</si>
  <si>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</si>
  <si>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</si>
  <si>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</si>
  <si>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</si>
  <si>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</si>
  <si>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</si>
  <si>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</si>
  <si>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</si>
  <si>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</si>
  <si>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</si>
  <si>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</si>
  <si>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</si>
  <si>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</si>
  <si>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</si>
  <si>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</si>
  <si>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</si>
  <si>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</si>
  <si>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</si>
  <si>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</si>
  <si>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</si>
  <si>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</si>
  <si>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</si>
  <si>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</si>
  <si>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</si>
  <si>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</si>
  <si>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</si>
  <si>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</si>
  <si>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</si>
  <si>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</si>
  <si>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</si>
  <si>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</si>
  <si>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</si>
  <si>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</si>
  <si>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</si>
  <si>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</si>
  <si>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</si>
  <si>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</si>
  <si>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</si>
  <si>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</si>
  <si>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</si>
  <si>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</si>
  <si>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</si>
  <si>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</si>
  <si>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</si>
  <si>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</si>
  <si>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</si>
  <si>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</si>
  <si>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</si>
  <si>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</si>
  <si>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</si>
  <si>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</si>
  <si>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</si>
  <si>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</si>
  <si>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</si>
  <si>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</si>
  <si>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</si>
  <si>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</si>
  <si>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</si>
  <si>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</si>
  <si>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</si>
  <si>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</si>
  <si>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</si>
  <si>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</si>
  <si>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</si>
  <si>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</si>
  <si>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</si>
  <si>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</si>
  <si>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</si>
  <si>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</si>
  <si>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</si>
  <si>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</si>
  <si>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</si>
  <si>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</si>
  <si>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</si>
  <si>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</si>
  <si>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</si>
  <si>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</si>
  <si>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</si>
  <si>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</si>
  <si>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</si>
  <si>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</si>
  <si>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</si>
  <si>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</si>
  <si>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</si>
  <si>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</si>
  <si>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</si>
  <si>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</si>
  <si>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</si>
  <si>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</si>
  <si>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</si>
  <si>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</si>
  <si>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</si>
  <si>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</si>
  <si>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</si>
  <si>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</si>
  <si>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</si>
  <si>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</si>
  <si>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</si>
  <si>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</si>
  <si>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</si>
  <si>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</si>
  <si>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</si>
  <si>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</si>
  <si>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</si>
  <si>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</si>
  <si>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</si>
  <si>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</si>
  <si>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</si>
  <si>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</si>
  <si>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</si>
  <si>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</si>
  <si>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</si>
  <si>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</si>
  <si>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</si>
  <si>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</si>
  <si>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</si>
  <si>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</si>
  <si>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</si>
  <si>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</si>
  <si>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</si>
  <si>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</si>
  <si>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</si>
  <si>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</si>
  <si>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</si>
  <si>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</si>
  <si>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</si>
  <si>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</si>
  <si>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</si>
  <si>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</si>
  <si>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</si>
  <si>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</si>
  <si>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</si>
  <si>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</si>
  <si>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</si>
  <si>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</si>
  <si>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</si>
  <si>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</si>
  <si>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</si>
  <si>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</si>
  <si>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</si>
  <si>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</si>
  <si>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</si>
  <si>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</si>
  <si>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</si>
  <si>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</si>
  <si>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</si>
  <si>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</si>
  <si>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</si>
  <si>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</si>
  <si>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</si>
  <si>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</si>
  <si>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</si>
  <si>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</si>
  <si>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</si>
  <si>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</si>
  <si>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</si>
  <si>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</si>
  <si>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</si>
  <si>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</si>
  <si>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</si>
  <si>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</si>
  <si>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</si>
  <si>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</si>
  <si>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</si>
  <si>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</si>
  <si>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</si>
  <si>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</si>
  <si>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</si>
  <si>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</si>
  <si>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</si>
  <si>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</si>
  <si>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</si>
  <si>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</si>
  <si>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</si>
  <si>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</si>
  <si>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</si>
  <si>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</si>
  <si>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</si>
  <si>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</si>
  <si>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</si>
  <si>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</si>
  <si>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</si>
  <si>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</si>
  <si>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</si>
  <si>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</si>
  <si>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</si>
  <si>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</si>
  <si>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</si>
  <si>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</si>
  <si>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</si>
  <si>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</si>
  <si>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</si>
  <si>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</si>
  <si>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</si>
  <si>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</si>
  <si>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</si>
  <si>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</si>
  <si>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</si>
  <si>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</si>
  <si>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</si>
  <si>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</si>
  <si>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</si>
  <si>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</si>
  <si>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</si>
  <si>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</si>
  <si>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</si>
  <si>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</si>
  <si>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</si>
  <si>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</si>
  <si>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</si>
  <si>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</si>
  <si>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</si>
  <si>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</si>
  <si>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</si>
  <si>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</si>
  <si>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</si>
  <si>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</si>
  <si>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</si>
  <si>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</si>
  <si>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</si>
  <si>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</si>
  <si>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</si>
  <si>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</si>
  <si>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</si>
  <si>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</si>
  <si>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</si>
  <si>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</si>
  <si>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</si>
  <si>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</si>
  <si>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</si>
  <si>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</si>
  <si>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</si>
  <si>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</si>
  <si>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</si>
  <si>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</si>
  <si>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</si>
  <si>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</si>
  <si>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</si>
  <si>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</si>
  <si>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</si>
  <si>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</si>
  <si>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</si>
  <si>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</si>
  <si>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</si>
  <si>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</si>
  <si>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</si>
  <si>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</si>
  <si>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</si>
  <si>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</si>
  <si>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</si>
  <si>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</si>
  <si>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</si>
  <si>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</si>
  <si>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</si>
  <si>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</si>
  <si>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</si>
  <si>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</si>
  <si>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</si>
  <si>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</si>
  <si>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</si>
  <si>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</si>
  <si>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</si>
  <si>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</si>
  <si>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</si>
  <si>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</si>
  <si>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</si>
  <si>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</si>
  <si>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</si>
  <si>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</si>
  <si>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</si>
  <si>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</si>
  <si>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</si>
  <si>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</si>
  <si>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</si>
  <si>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</si>
  <si>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</si>
  <si>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</si>
  <si>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</si>
  <si>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</si>
  <si>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</si>
  <si>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</si>
  <si>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</si>
  <si>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</si>
  <si>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</si>
  <si>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</si>
  <si>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</si>
  <si>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</si>
  <si>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</si>
  <si>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</si>
  <si>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</si>
  <si>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</si>
  <si>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</si>
  <si>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</si>
  <si>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</si>
  <si>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</si>
  <si>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</si>
  <si>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</si>
  <si>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</si>
  <si>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</si>
  <si>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</si>
  <si>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</si>
  <si>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</si>
  <si>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</si>
  <si>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</si>
  <si>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</si>
  <si>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</si>
  <si>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</si>
  <si>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</si>
  <si>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</si>
  <si>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</si>
  <si>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</si>
  <si>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</si>
  <si>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</si>
  <si>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</si>
  <si>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</si>
  <si>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</si>
  <si>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</si>
  <si>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</si>
  <si>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</si>
  <si>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</si>
  <si>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</si>
  <si>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</si>
  <si>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</si>
  <si>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</si>
  <si>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</si>
  <si>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</si>
  <si>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</si>
  <si>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</si>
  <si>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</si>
  <si>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</si>
  <si>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</si>
  <si>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</si>
  <si>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</si>
  <si>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</si>
  <si>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</si>
  <si>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</si>
  <si>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</si>
  <si>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</si>
  <si>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</si>
  <si>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</si>
  <si>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</si>
  <si>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</si>
  <si>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</si>
  <si>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</si>
  <si>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</si>
  <si>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</si>
  <si>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</si>
  <si>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</si>
  <si>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</si>
  <si>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</si>
  <si>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</si>
  <si>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</si>
  <si>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</si>
  <si>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</si>
  <si>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</si>
  <si>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</si>
  <si>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</si>
  <si>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</si>
  <si>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</si>
  <si>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</si>
  <si>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</si>
  <si>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</si>
  <si>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</si>
  <si>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</si>
  <si>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</si>
  <si>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</si>
  <si>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</si>
  <si>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</si>
  <si>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</si>
  <si>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</si>
  <si>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</si>
  <si>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</si>
  <si>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</si>
  <si>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</si>
  <si>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</si>
  <si>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</si>
  <si>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</si>
  <si>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</si>
  <si>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</si>
  <si>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</si>
  <si>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</si>
  <si>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</si>
  <si>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</si>
  <si>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</si>
  <si>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</si>
  <si>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</si>
  <si>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</si>
  <si>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</si>
  <si>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</si>
  <si>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</si>
  <si>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</si>
  <si>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</si>
  <si>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</si>
  <si>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</si>
  <si>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</si>
  <si>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</si>
  <si>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</si>
  <si>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</si>
  <si>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</si>
  <si>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</si>
  <si>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</si>
  <si>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</si>
  <si>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</si>
  <si>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</si>
  <si>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</si>
  <si>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</si>
  <si>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</si>
  <si>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</si>
  <si>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</si>
  <si>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</si>
  <si>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</si>
  <si>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</si>
  <si>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</si>
  <si>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</si>
  <si>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</si>
  <si>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</si>
  <si>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</si>
  <si>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</si>
  <si>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</si>
  <si>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</si>
  <si>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</si>
  <si>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</si>
  <si>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</si>
  <si>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</si>
  <si>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</si>
  <si>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</si>
  <si>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</si>
  <si>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</si>
  <si>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</si>
  <si>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</si>
  <si>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</si>
  <si>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</si>
  <si>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</si>
  <si>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</si>
  <si>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</si>
  <si>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</si>
  <si>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</si>
  <si>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</si>
  <si>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</si>
  <si>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</si>
  <si>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</si>
  <si>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</si>
  <si>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</si>
  <si>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</si>
  <si>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</si>
  <si>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</si>
  <si>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</si>
  <si>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</si>
  <si>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</si>
  <si>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</si>
  <si>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</si>
  <si>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</si>
  <si>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</si>
  <si>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</si>
  <si>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</si>
  <si>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</si>
  <si>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</si>
  <si>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</si>
  <si>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</si>
  <si>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</si>
  <si>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</si>
  <si>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</si>
  <si>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</si>
  <si>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</si>
  <si>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</si>
  <si>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</si>
  <si>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</si>
  <si>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</si>
  <si>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</si>
  <si>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</si>
  <si>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</si>
  <si>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</si>
  <si>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</si>
  <si>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</si>
  <si>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</si>
  <si>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</si>
  <si>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</si>
  <si>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</si>
  <si>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</si>
  <si>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</si>
  <si>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</si>
  <si>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</si>
  <si>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</si>
  <si>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</si>
  <si>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</si>
  <si>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</si>
  <si>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</si>
  <si>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</si>
  <si>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</si>
  <si>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</si>
  <si>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</si>
  <si>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</si>
  <si>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</si>
  <si>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</si>
  <si>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</si>
  <si>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</si>
  <si>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</si>
  <si>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</si>
  <si>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</si>
  <si>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</si>
  <si>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</si>
  <si>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</si>
  <si>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</si>
  <si>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</si>
  <si>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</si>
  <si>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</si>
  <si>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</si>
  <si>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</si>
  <si>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</si>
  <si>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</si>
  <si>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</si>
  <si>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</si>
  <si>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</si>
  <si>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</si>
  <si>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</si>
  <si>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</si>
  <si>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</si>
  <si>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</si>
  <si>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</si>
  <si>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</si>
  <si>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</si>
  <si>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</si>
  <si>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</si>
  <si>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</si>
  <si>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</si>
  <si>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</si>
  <si>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</si>
  <si>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</si>
  <si>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</si>
  <si>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</si>
  <si>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</si>
  <si>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</si>
  <si>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</si>
  <si>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</si>
  <si>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</si>
  <si>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</si>
  <si>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</si>
  <si>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</si>
  <si>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</si>
  <si>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</si>
  <si>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</si>
  <si>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</si>
  <si>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</si>
  <si>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</si>
  <si>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</si>
  <si>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</si>
  <si>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</si>
  <si>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</si>
  <si>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</si>
  <si>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</si>
  <si>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</si>
  <si>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</si>
  <si>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</si>
  <si>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</si>
  <si>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</si>
  <si>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</si>
  <si>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</si>
  <si>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</si>
  <si>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</si>
  <si>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</si>
  <si>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</si>
  <si>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</si>
  <si>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</si>
  <si>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</si>
  <si>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</si>
  <si>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</si>
  <si>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</si>
  <si>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</si>
  <si>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</si>
  <si>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</si>
  <si>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</si>
  <si>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</si>
  <si>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</si>
  <si>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</si>
  <si>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</si>
  <si>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</si>
  <si>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</si>
  <si>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</si>
  <si>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</si>
  <si>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</si>
  <si>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</si>
  <si>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</si>
  <si>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</si>
  <si>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</si>
  <si>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</si>
  <si>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</si>
  <si>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</si>
  <si>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</si>
  <si>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</si>
  <si>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</si>
  <si>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</si>
  <si>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</si>
  <si>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</si>
  <si>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</si>
  <si>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</si>
  <si>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</si>
  <si>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</si>
  <si>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</si>
  <si>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</si>
  <si>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</si>
  <si>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</si>
  <si>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</si>
  <si>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</si>
  <si>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</si>
  <si>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</si>
  <si>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</si>
  <si>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</si>
  <si>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</si>
  <si>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</si>
  <si>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</si>
  <si>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</si>
  <si>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</si>
  <si>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</si>
  <si>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</si>
  <si>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</si>
  <si>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</si>
  <si>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</si>
  <si>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</si>
  <si>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</si>
  <si>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</si>
  <si>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</si>
  <si>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</si>
  <si>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</si>
  <si>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</si>
  <si>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</si>
  <si>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</si>
  <si>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</si>
  <si>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</si>
  <si>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</si>
  <si>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</si>
  <si>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</si>
  <si>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</si>
  <si>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</si>
  <si>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</si>
  <si>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</si>
  <si>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</si>
  <si>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</si>
  <si>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</si>
  <si>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</si>
  <si>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</si>
  <si>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</si>
  <si>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</si>
  <si>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</si>
  <si>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</si>
  <si>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</si>
  <si>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</si>
  <si>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</si>
  <si>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</si>
  <si>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</si>
  <si>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</si>
  <si>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</si>
  <si>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</si>
  <si>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</si>
  <si>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</si>
  <si>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</si>
  <si>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</si>
  <si>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</si>
  <si>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</si>
  <si>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</si>
  <si>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</si>
  <si>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</si>
  <si>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</si>
  <si>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</si>
  <si>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</si>
  <si>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</si>
  <si>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</si>
  <si>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</si>
  <si>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</si>
  <si>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</si>
  <si>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</si>
  <si>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</si>
  <si>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</si>
  <si>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</si>
  <si>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</si>
  <si>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</si>
  <si>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</si>
  <si>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</si>
  <si>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</si>
  <si>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</si>
  <si>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</si>
  <si>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</si>
  <si>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</si>
  <si>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</si>
  <si>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</si>
  <si>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</si>
  <si>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</si>
  <si>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</si>
  <si>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</si>
  <si>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</si>
  <si>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</si>
  <si>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</si>
  <si>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</si>
  <si>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</si>
  <si>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</si>
  <si>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</si>
  <si>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</si>
  <si>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</si>
  <si>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</si>
  <si>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</si>
  <si>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</si>
  <si>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</si>
  <si>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</si>
  <si>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</si>
  <si>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</si>
  <si>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</si>
  <si>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</si>
  <si>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</si>
  <si>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</si>
  <si>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</si>
  <si>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</si>
  <si>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</si>
  <si>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</si>
  <si>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</si>
  <si>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</si>
  <si>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</si>
  <si>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</si>
  <si>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</si>
  <si>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</si>
  <si>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</si>
  <si>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</si>
  <si>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</si>
  <si>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</si>
  <si>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</si>
  <si>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</si>
  <si>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</si>
  <si>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</si>
  <si>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</si>
  <si>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</si>
  <si>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</si>
  <si>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</si>
  <si>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</si>
  <si>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</si>
  <si>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</si>
  <si>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</si>
  <si>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</si>
  <si>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</si>
  <si>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</si>
  <si>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</si>
  <si>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</si>
  <si>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</si>
  <si>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</si>
  <si>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</si>
  <si>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</si>
  <si>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</si>
  <si>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</si>
  <si>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</si>
  <si>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</si>
  <si>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</si>
  <si>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</si>
  <si>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</si>
  <si>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</si>
  <si>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</si>
  <si>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</si>
  <si>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</si>
  <si>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</si>
  <si>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</si>
  <si>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</si>
  <si>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</si>
  <si>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</si>
  <si>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</si>
  <si>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</si>
  <si>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</si>
  <si>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</si>
  <si>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</si>
  <si>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</si>
  <si>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</si>
  <si>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</si>
  <si>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</si>
  <si>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</si>
  <si>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</si>
  <si>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</si>
  <si>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</si>
  <si>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</si>
  <si>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</si>
  <si>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</si>
  <si>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</si>
  <si>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</si>
  <si>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</si>
  <si>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</si>
  <si>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</si>
  <si>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</si>
  <si>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</si>
  <si>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</si>
  <si>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</si>
  <si>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</si>
  <si>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</si>
  <si>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</si>
  <si>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</si>
  <si>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</si>
  <si>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</si>
  <si>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</si>
  <si>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</si>
  <si>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</si>
  <si>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</si>
  <si>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</si>
  <si>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</si>
  <si>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</si>
  <si>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</si>
  <si>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</si>
  <si>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</si>
  <si>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</si>
  <si>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</si>
  <si>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</si>
  <si>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</si>
  <si>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</si>
  <si>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</si>
  <si>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</si>
  <si>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</si>
  <si>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</si>
  <si>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</si>
  <si>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</si>
  <si>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</si>
  <si>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</si>
  <si>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</si>
  <si>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</si>
  <si>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</si>
  <si>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</si>
  <si>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</si>
  <si>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</si>
  <si>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</si>
  <si>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</si>
  <si>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</si>
  <si>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</si>
  <si>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</si>
  <si>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</si>
  <si>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</si>
  <si>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</si>
  <si>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</si>
  <si>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</si>
  <si>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</si>
  <si>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</si>
  <si>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</si>
  <si>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</si>
  <si>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</si>
  <si>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</si>
  <si>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</si>
  <si>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</si>
  <si>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</si>
  <si>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</si>
  <si>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</si>
  <si>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</si>
  <si>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</si>
  <si>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</si>
  <si>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</si>
  <si>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</si>
  <si>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</si>
  <si>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</si>
  <si>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</si>
  <si>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</si>
  <si>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</si>
  <si>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</si>
  <si>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</si>
  <si>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</si>
  <si>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</si>
  <si>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</si>
  <si>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</si>
  <si>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</si>
  <si>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</si>
  <si>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</si>
  <si>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</si>
  <si>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</si>
  <si>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</si>
  <si>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</si>
  <si>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</si>
  <si>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</si>
  <si>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</si>
  <si>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</si>
  <si>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</si>
  <si>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</si>
  <si>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</si>
  <si>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</si>
  <si>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</si>
  <si>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</si>
  <si>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</si>
  <si>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</si>
  <si>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</si>
  <si>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</si>
  <si>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</si>
  <si>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</si>
  <si>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</si>
  <si>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</si>
  <si>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</si>
  <si>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</si>
  <si>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</si>
  <si>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</si>
  <si>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</si>
  <si>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</si>
  <si>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</si>
  <si>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</si>
  <si>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</si>
  <si>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</si>
  <si>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</si>
  <si>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</si>
  <si>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</si>
  <si>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</si>
  <si>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</si>
  <si>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</si>
  <si>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</si>
  <si>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</si>
  <si>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</si>
  <si>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</si>
  <si>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</si>
  <si>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</si>
  <si>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</si>
  <si>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</si>
  <si>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</si>
  <si>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</si>
  <si>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</si>
  <si>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</si>
  <si>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</si>
  <si>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</si>
  <si>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</si>
  <si>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</si>
  <si>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</si>
  <si>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</si>
  <si>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</si>
  <si>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</si>
  <si>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</si>
  <si>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</si>
  <si>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</si>
  <si>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</si>
  <si>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</si>
  <si>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</si>
  <si>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</si>
  <si>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</si>
  <si>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</si>
  <si>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</si>
  <si>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</si>
  <si>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</si>
  <si>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</si>
  <si>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</si>
  <si>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</si>
  <si>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</si>
  <si>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</si>
  <si>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</si>
  <si>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</si>
  <si>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</si>
  <si>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</si>
  <si>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</si>
  <si>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</si>
  <si>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</si>
  <si>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</si>
  <si>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</si>
  <si>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</si>
  <si>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</si>
  <si>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</si>
  <si>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</si>
  <si>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</si>
  <si>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</si>
  <si>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</si>
  <si>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</si>
  <si>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</si>
  <si>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</si>
  <si>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</si>
  <si>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</si>
  <si>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</si>
  <si>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</si>
  <si>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</si>
  <si>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</si>
  <si>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</si>
  <si>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</si>
  <si>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</si>
  <si>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</si>
  <si>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</si>
  <si>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</si>
  <si>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</si>
  <si>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</si>
  <si>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</si>
  <si>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</si>
  <si>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</si>
  <si>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</si>
  <si>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</si>
  <si>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</si>
  <si>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</si>
  <si>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</si>
  <si>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</si>
  <si>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</si>
  <si>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</si>
  <si>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</si>
  <si>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</si>
  <si>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</si>
  <si>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</si>
  <si>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</si>
  <si>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</si>
  <si>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</si>
  <si>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</si>
  <si>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</si>
  <si>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</si>
  <si>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</si>
  <si>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</si>
  <si>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</si>
  <si>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</si>
  <si>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</si>
  <si>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</si>
  <si>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</si>
  <si>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</si>
  <si>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</si>
  <si>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</si>
  <si>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</si>
  <si>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</si>
  <si>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</si>
  <si>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</si>
  <si>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</si>
  <si>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</si>
  <si>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</si>
  <si>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</si>
  <si>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</si>
  <si>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</si>
  <si>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</si>
  <si>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</si>
  <si>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</si>
  <si>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</si>
  <si>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</si>
  <si>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</si>
  <si>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</si>
  <si>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</si>
  <si>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</si>
  <si>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</si>
  <si>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</si>
  <si>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</si>
  <si>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</si>
  <si>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</si>
  <si>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</si>
  <si>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</si>
  <si>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</si>
  <si>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</si>
  <si>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</si>
  <si>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</si>
  <si>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</si>
  <si>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</si>
  <si>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</si>
  <si>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</si>
  <si>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</si>
  <si>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</si>
  <si>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</si>
  <si>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</si>
  <si>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</si>
  <si>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</si>
  <si>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</si>
  <si>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</si>
  <si>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</si>
  <si>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</si>
  <si>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</si>
  <si>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</si>
  <si>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</si>
  <si>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</si>
  <si>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</si>
  <si>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</si>
  <si>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</si>
  <si>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</si>
  <si>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</si>
  <si>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</si>
  <si>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</si>
  <si>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</si>
  <si>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</si>
  <si>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</si>
  <si>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</si>
  <si>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</si>
  <si>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</si>
  <si>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</si>
  <si>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</si>
  <si>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</si>
  <si>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</si>
  <si>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</si>
  <si>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</si>
  <si>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</si>
  <si>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</si>
  <si>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</si>
  <si>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</si>
  <si>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</si>
  <si>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</si>
  <si>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</si>
  <si>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</si>
  <si>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</si>
  <si>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</si>
  <si>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</si>
  <si>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</si>
  <si>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</si>
  <si>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</si>
  <si>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</si>
  <si>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</si>
  <si>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</si>
  <si>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</si>
  <si>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</si>
  <si>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</si>
  <si>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</si>
  <si>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</si>
  <si>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</si>
  <si>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</si>
  <si>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</si>
  <si>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</si>
  <si>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</si>
  <si>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</si>
  <si>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</si>
  <si>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</si>
  <si>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</si>
  <si>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</si>
  <si>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</si>
  <si>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</si>
  <si>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</si>
  <si>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</si>
  <si>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</si>
  <si>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</si>
  <si>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</si>
  <si>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</si>
  <si>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</si>
  <si>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</si>
  <si>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</si>
  <si>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</si>
  <si>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</si>
  <si>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</si>
  <si>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</si>
  <si>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</si>
  <si>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</si>
  <si>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</si>
  <si>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</si>
  <si>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</si>
  <si>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</si>
  <si>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</si>
  <si>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</si>
  <si>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</si>
  <si>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</si>
  <si>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</si>
  <si>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</si>
  <si>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</si>
  <si>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</si>
  <si>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</si>
  <si>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</si>
  <si>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</si>
  <si>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</si>
  <si>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</si>
  <si>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</si>
  <si>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</si>
  <si>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</si>
  <si>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</si>
  <si>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</si>
  <si>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</si>
  <si>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</si>
  <si>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</si>
  <si>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</si>
  <si>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</si>
  <si>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</si>
  <si>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</si>
  <si>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</si>
  <si>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</si>
  <si>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</si>
  <si>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</si>
  <si>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</si>
  <si>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</si>
  <si>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</si>
  <si>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</si>
  <si>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</si>
  <si>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</si>
  <si>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</si>
  <si>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</si>
  <si>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</si>
  <si>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</si>
  <si>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</si>
  <si>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</si>
  <si>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</si>
  <si>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</si>
  <si>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</si>
  <si>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</si>
  <si>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</si>
  <si>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</si>
  <si>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</si>
  <si>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</si>
  <si>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</si>
  <si>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</si>
  <si>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</si>
  <si>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</si>
  <si>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</si>
  <si>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</si>
  <si>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</si>
  <si>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</si>
  <si>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</si>
  <si>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</si>
  <si>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</si>
  <si>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</si>
  <si>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</si>
  <si>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</si>
  <si>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</si>
  <si>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</si>
  <si>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</si>
  <si>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</si>
  <si>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</si>
  <si>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</si>
  <si>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</si>
  <si>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</si>
  <si>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</si>
  <si>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</si>
  <si>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</si>
  <si>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</si>
  <si>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</si>
  <si>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</si>
  <si>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</si>
  <si>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</si>
  <si>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</si>
  <si>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</si>
  <si>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</si>
  <si>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</si>
  <si>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</si>
  <si>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</si>
  <si>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</si>
  <si>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</si>
  <si>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</si>
  <si>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</si>
  <si>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</si>
  <si>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</si>
  <si>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</si>
  <si>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</si>
  <si>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</si>
  <si>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</si>
  <si>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</si>
  <si>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</si>
  <si>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</si>
  <si>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</si>
  <si>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</si>
  <si>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</si>
  <si>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</si>
  <si>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</si>
  <si>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</si>
  <si>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</si>
  <si>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</si>
  <si>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</si>
  <si>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</si>
  <si>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</si>
  <si>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</si>
  <si>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</si>
  <si>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</si>
  <si>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</si>
  <si>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</si>
  <si>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</si>
  <si>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</si>
  <si>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</si>
  <si>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</si>
  <si>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</si>
  <si>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</si>
  <si>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</si>
  <si>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</si>
  <si>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</si>
  <si>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</si>
  <si>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</si>
  <si>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</si>
  <si>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</si>
  <si>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</si>
  <si>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</si>
  <si>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</si>
  <si>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</si>
  <si>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</si>
  <si>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</si>
  <si>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</si>
  <si>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</si>
  <si>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</si>
  <si>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</si>
  <si>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</si>
  <si>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</si>
  <si>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</si>
  <si>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</si>
  <si>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</si>
  <si>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</si>
  <si>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</si>
  <si>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</si>
  <si>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</si>
  <si>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</si>
  <si>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</si>
  <si>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</si>
  <si>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</si>
  <si>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</si>
  <si>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</si>
  <si>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</si>
  <si>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</si>
  <si>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</si>
  <si>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</si>
  <si>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</si>
  <si>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</si>
  <si>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</si>
  <si>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</si>
  <si>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</si>
  <si>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</si>
  <si>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</si>
  <si>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</si>
  <si>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</si>
  <si>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</si>
  <si>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</si>
  <si>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</si>
  <si>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</si>
  <si>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</si>
  <si>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</si>
  <si>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</si>
  <si>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</si>
  <si>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</si>
  <si>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</si>
  <si>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</si>
  <si>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</si>
  <si>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</si>
  <si>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</si>
  <si>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</si>
  <si>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</si>
  <si>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</si>
  <si>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</si>
  <si>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</si>
  <si>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</si>
  <si>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</si>
  <si>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</si>
  <si>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</si>
  <si>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</si>
  <si>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</si>
  <si>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</si>
  <si>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</si>
  <si>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</si>
  <si>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</si>
  <si>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</si>
  <si>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</si>
  <si>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</si>
  <si>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</si>
  <si>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</si>
  <si>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</si>
  <si>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</si>
  <si>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</si>
  <si>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</si>
  <si>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</si>
  <si>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</si>
  <si>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</si>
  <si>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</si>
  <si>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</si>
  <si>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</si>
  <si>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</si>
  <si>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</si>
  <si>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</si>
  <si>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</si>
  <si>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</si>
  <si>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</si>
  <si>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</si>
  <si>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</si>
  <si>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</si>
  <si>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</si>
  <si>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</si>
  <si>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</si>
  <si>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</si>
  <si>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</si>
  <si>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</si>
  <si>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</si>
  <si>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</si>
  <si>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</si>
  <si>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</si>
  <si>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</si>
  <si>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</si>
  <si>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</si>
  <si>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</si>
  <si>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</si>
  <si>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</si>
  <si>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</si>
  <si>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</si>
  <si>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</si>
  <si>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</si>
  <si>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</si>
  <si>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</si>
  <si>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</si>
  <si>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</si>
  <si>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</si>
  <si>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</si>
  <si>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</si>
  <si>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</si>
  <si>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</si>
  <si>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</si>
  <si>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</si>
  <si>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</si>
  <si>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</si>
  <si>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</si>
  <si>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</si>
  <si>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</si>
  <si>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</si>
  <si>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</si>
  <si>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</si>
  <si>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</si>
  <si>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</si>
  <si>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</si>
  <si>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</si>
  <si>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</si>
  <si>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</si>
  <si>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</si>
  <si>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</si>
  <si>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</si>
  <si>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</si>
  <si>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</si>
  <si>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</si>
  <si>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</si>
  <si>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</si>
  <si>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</si>
  <si>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</si>
  <si>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</si>
  <si>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</si>
  <si>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</si>
  <si>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</si>
  <si>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</si>
  <si>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</si>
  <si>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</si>
  <si>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</si>
  <si>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</si>
  <si>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</si>
  <si>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</si>
  <si>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</si>
  <si>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</si>
  <si>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</si>
  <si>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</si>
  <si>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</si>
  <si>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</si>
  <si>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</si>
  <si>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</si>
  <si>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</si>
  <si>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</si>
  <si>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</si>
  <si>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</si>
  <si>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</si>
  <si>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</si>
  <si>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</si>
  <si>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</si>
  <si>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</si>
  <si>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</si>
  <si>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</si>
  <si>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</si>
  <si>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</si>
  <si>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</si>
  <si>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</si>
  <si>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</si>
  <si>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</si>
  <si>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</si>
  <si>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</si>
  <si>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</si>
  <si>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</si>
  <si>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</si>
  <si>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</si>
  <si>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</si>
  <si>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</si>
  <si>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</si>
  <si>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</si>
  <si>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</si>
  <si>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</si>
  <si>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</si>
  <si>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</si>
  <si>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</si>
  <si>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</si>
  <si>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</si>
  <si>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</si>
  <si>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</si>
  <si>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</si>
  <si>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</si>
  <si>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</si>
  <si>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</si>
  <si>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</si>
  <si>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</si>
  <si>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</si>
  <si>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</si>
  <si>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</si>
  <si>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</si>
  <si>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</si>
  <si>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</si>
  <si>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</si>
  <si>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</si>
  <si>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</si>
  <si>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</si>
  <si>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</si>
  <si>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</si>
  <si>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</si>
  <si>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</si>
  <si>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</si>
  <si>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</si>
  <si>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</si>
  <si>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</si>
  <si>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</si>
  <si>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</si>
  <si>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</si>
  <si>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</si>
  <si>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</si>
  <si>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</si>
  <si>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</si>
  <si>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</si>
  <si>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</si>
  <si>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</si>
  <si>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</si>
  <si>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</si>
  <si>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</si>
  <si>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</si>
  <si>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</si>
  <si>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</si>
  <si>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</si>
  <si>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</si>
  <si>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</si>
  <si>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</si>
  <si>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</si>
  <si>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</si>
  <si>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</si>
  <si>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</si>
  <si>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</si>
  <si>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</si>
  <si>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</si>
  <si>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</si>
  <si>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</si>
  <si>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</si>
  <si>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</si>
  <si>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</si>
  <si>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</si>
  <si>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</si>
  <si>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</si>
  <si>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</si>
  <si>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</si>
  <si>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</si>
  <si>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</si>
  <si>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</si>
  <si>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</si>
  <si>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</si>
  <si>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</si>
  <si>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</si>
  <si>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</si>
  <si>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</si>
  <si>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</si>
  <si>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</si>
  <si>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</si>
  <si>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</si>
  <si>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</si>
  <si>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</si>
  <si>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</si>
  <si>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</si>
  <si>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</si>
  <si>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</si>
  <si>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</si>
  <si>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</si>
  <si>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</si>
  <si>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</si>
  <si>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</si>
  <si>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</si>
  <si>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</si>
  <si>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</si>
  <si>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</si>
  <si>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</si>
  <si>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</si>
  <si>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</si>
  <si>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</si>
  <si>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</si>
  <si>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</si>
  <si>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</si>
  <si>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</si>
  <si>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</si>
  <si>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</si>
  <si>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</si>
  <si>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</si>
  <si>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</si>
  <si>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</si>
  <si>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</si>
  <si>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</si>
  <si>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</si>
  <si>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</si>
  <si>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</si>
  <si>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</si>
  <si>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</si>
  <si>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</si>
  <si>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</si>
  <si>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</si>
  <si>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</si>
  <si>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</si>
  <si>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</si>
  <si>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</si>
  <si>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</si>
  <si>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</si>
  <si>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</si>
  <si>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</si>
  <si>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</si>
  <si>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</si>
  <si>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</si>
  <si>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</si>
  <si>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</si>
  <si>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</si>
  <si>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</si>
  <si>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</si>
  <si>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</si>
  <si>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</si>
  <si>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</si>
  <si>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</si>
  <si>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</si>
  <si>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</si>
  <si>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</si>
  <si>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</si>
  <si>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</si>
  <si>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</si>
  <si>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</si>
  <si>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</si>
  <si>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</si>
  <si>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</si>
  <si>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</si>
  <si>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</si>
  <si>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</si>
  <si>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</si>
  <si>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</si>
  <si>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</si>
  <si>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</si>
  <si>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</si>
  <si>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</si>
  <si>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</si>
  <si>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</si>
  <si>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</si>
  <si>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</si>
  <si>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</si>
  <si>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</si>
  <si>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</si>
  <si>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</si>
  <si>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</si>
  <si>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</si>
  <si>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</si>
  <si>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</si>
  <si>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</si>
  <si>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</si>
  <si>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</si>
  <si>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</si>
  <si>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</si>
  <si>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</si>
  <si>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</si>
  <si>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</si>
  <si>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</si>
  <si>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</si>
  <si>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</si>
  <si>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</si>
  <si>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</si>
  <si>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</si>
  <si>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</si>
  <si>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</si>
  <si>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</si>
  <si>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</si>
  <si>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</si>
  <si>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</si>
  <si>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</si>
  <si>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</si>
  <si>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</si>
  <si>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</si>
  <si>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</si>
  <si>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</si>
  <si>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</si>
  <si>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</si>
  <si>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</si>
  <si>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</si>
  <si>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</si>
  <si>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</si>
  <si>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</si>
  <si>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</si>
  <si>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</si>
  <si>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</si>
  <si>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</si>
  <si>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</si>
  <si>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</si>
  <si>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</si>
  <si>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</si>
  <si>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</si>
  <si>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</si>
  <si>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</si>
  <si>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</si>
  <si>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</si>
  <si>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</si>
  <si>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</si>
  <si>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</si>
  <si>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</si>
  <si>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</si>
  <si>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</si>
  <si>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</si>
  <si>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</si>
  <si>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</si>
  <si>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</si>
  <si>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</si>
  <si>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</si>
  <si>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</si>
  <si>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</si>
  <si>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</si>
  <si>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</si>
  <si>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</si>
  <si>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</si>
  <si>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</si>
  <si>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</si>
  <si>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</si>
  <si>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</si>
  <si>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</si>
  <si>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</si>
  <si>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</si>
  <si>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</si>
  <si>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</si>
  <si>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</si>
  <si>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</si>
  <si>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</si>
  <si>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</si>
  <si>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</si>
  <si>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</si>
  <si>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</si>
  <si>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</si>
  <si>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</si>
  <si>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</si>
  <si>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</si>
  <si>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</si>
  <si>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</si>
  <si>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</si>
  <si>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</si>
  <si>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</si>
  <si>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</si>
  <si>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</si>
  <si>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</si>
  <si>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</si>
  <si>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</si>
  <si>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</si>
  <si>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</si>
  <si>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</si>
  <si>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</si>
  <si>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</si>
  <si>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</si>
  <si>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</si>
  <si>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</si>
  <si>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</si>
  <si>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</si>
  <si>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</si>
  <si>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</si>
  <si>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</si>
  <si>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</si>
  <si>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</si>
  <si>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</si>
  <si>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</si>
  <si>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</si>
  <si>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</si>
  <si>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</si>
  <si>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</si>
  <si>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</si>
  <si>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</si>
  <si>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</si>
  <si>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</si>
  <si>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</si>
  <si>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</si>
  <si>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</si>
  <si>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</si>
  <si>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</si>
  <si>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</si>
  <si>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</si>
  <si>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</si>
  <si>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</si>
  <si>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</si>
  <si>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</si>
  <si>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</si>
  <si>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</si>
  <si>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</si>
  <si>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</si>
  <si>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</si>
  <si>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</si>
  <si>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</si>
  <si>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</si>
  <si>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</si>
  <si>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</si>
  <si>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</si>
  <si>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</si>
  <si>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</si>
  <si>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</si>
  <si>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</si>
  <si>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</si>
  <si>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</si>
  <si>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</si>
  <si>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</si>
  <si>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</si>
  <si>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</si>
  <si>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</si>
  <si>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</si>
  <si>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</si>
  <si>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</si>
  <si>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</si>
  <si>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</si>
  <si>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</si>
  <si>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</si>
  <si>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</si>
  <si>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</si>
  <si>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</si>
  <si>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</si>
  <si>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</si>
  <si>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</si>
  <si>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</si>
  <si>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</si>
  <si>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</si>
  <si>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</si>
  <si>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</si>
  <si>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</si>
  <si>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</si>
  <si>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</si>
  <si>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</si>
  <si>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</si>
  <si>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</si>
  <si>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</si>
  <si>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</si>
  <si>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</si>
  <si>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</si>
  <si>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</si>
  <si>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</si>
  <si>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</si>
  <si>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</si>
  <si>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</si>
  <si>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</si>
  <si>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</si>
  <si>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</si>
  <si>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</si>
  <si>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</si>
  <si>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</si>
  <si>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</si>
  <si>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</si>
  <si>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</si>
  <si>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</si>
  <si>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</si>
  <si>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</si>
  <si>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</si>
  <si>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</si>
  <si>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</si>
  <si>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</si>
  <si>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</si>
  <si>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</si>
  <si>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</si>
  <si>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</si>
  <si>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</si>
  <si>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</si>
  <si>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</si>
  <si>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</si>
  <si>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</si>
  <si>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</si>
  <si>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</si>
  <si>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</si>
  <si>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</si>
  <si>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</si>
  <si>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</si>
  <si>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</si>
  <si>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</si>
  <si>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</si>
  <si>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</si>
  <si>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</si>
  <si>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</si>
  <si>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</si>
  <si>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</si>
  <si>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</si>
  <si>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</si>
  <si>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</si>
  <si>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</si>
  <si>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</si>
  <si>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</si>
  <si>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</si>
  <si>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</si>
  <si>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</si>
  <si>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</si>
  <si>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</si>
  <si>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</si>
  <si>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</si>
  <si>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</si>
  <si>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</si>
  <si>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</si>
  <si>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</si>
  <si>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</si>
  <si>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</si>
  <si>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</si>
  <si>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</si>
  <si>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</si>
  <si>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</si>
  <si>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</si>
  <si>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</si>
  <si>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</si>
  <si>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</si>
  <si>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</si>
  <si>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</si>
  <si>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</si>
  <si>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</si>
  <si>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</si>
  <si>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</si>
  <si>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</si>
  <si>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</si>
  <si>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</si>
  <si>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</si>
  <si>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</si>
  <si>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</si>
  <si>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</si>
  <si>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</si>
  <si>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</si>
  <si>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</si>
  <si>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</si>
  <si>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</si>
  <si>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</si>
  <si>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</si>
  <si>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</si>
  <si>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</si>
  <si>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</si>
  <si>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</si>
  <si>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</si>
  <si>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</si>
  <si>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</si>
  <si>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</si>
  <si>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</si>
  <si>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</si>
  <si>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</si>
  <si>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</si>
  <si>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</si>
  <si>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</si>
  <si>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</si>
  <si>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</si>
  <si>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</si>
  <si>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</si>
  <si>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</si>
  <si>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</si>
  <si>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</si>
  <si>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</si>
  <si>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</si>
  <si>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</si>
  <si>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</si>
  <si>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</si>
  <si>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</si>
  <si>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</si>
  <si>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</si>
  <si>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</si>
  <si>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</si>
  <si>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</si>
  <si>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</si>
  <si>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</si>
  <si>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</si>
  <si>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</si>
  <si>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</si>
  <si>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</si>
  <si>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</si>
  <si>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</si>
  <si>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</si>
  <si>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</si>
  <si>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</si>
  <si>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</si>
  <si>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</si>
  <si>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</si>
  <si>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</si>
  <si>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</si>
  <si>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</si>
  <si>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</si>
  <si>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</si>
  <si>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</si>
  <si>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</si>
  <si>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</si>
  <si>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</si>
  <si>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</si>
  <si>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</si>
  <si>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</si>
  <si>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</si>
  <si>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</si>
  <si>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</si>
  <si>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</si>
  <si>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</si>
  <si>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</si>
  <si>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</si>
  <si>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</si>
  <si>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</si>
  <si>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</si>
  <si>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</si>
  <si>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</si>
  <si>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</si>
  <si>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</si>
  <si>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</si>
  <si>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</si>
  <si>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</si>
  <si>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</si>
  <si>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</si>
  <si>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</si>
  <si>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</si>
  <si>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</si>
  <si>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</si>
  <si>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</si>
  <si>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</si>
  <si>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</si>
  <si>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</si>
  <si>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</si>
  <si>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</si>
  <si>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</si>
  <si>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</si>
  <si>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</si>
  <si>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</si>
  <si>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</si>
  <si>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</si>
  <si>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</si>
  <si>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</si>
  <si>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</si>
  <si>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</si>
  <si>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</si>
  <si>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</si>
  <si>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</si>
  <si>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</si>
  <si>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</si>
  <si>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</si>
  <si>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</si>
  <si>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</si>
  <si>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</si>
  <si>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</si>
  <si>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</si>
  <si>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</si>
  <si>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</si>
  <si>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</si>
  <si>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</si>
  <si>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</si>
  <si>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</si>
  <si>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</si>
  <si>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</si>
  <si>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</si>
  <si>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</si>
  <si>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</si>
  <si>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</si>
  <si>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</si>
  <si>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</si>
  <si>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</si>
  <si>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</si>
  <si>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</si>
  <si>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</si>
  <si>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</si>
  <si>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</si>
  <si>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</si>
  <si>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</si>
  <si>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</si>
  <si>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</si>
  <si>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</si>
  <si>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</si>
  <si>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</si>
  <si>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</si>
  <si>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</si>
  <si>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</si>
  <si>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</si>
  <si>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</si>
  <si>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</si>
  <si>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</si>
  <si>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</si>
  <si>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</si>
  <si>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</si>
  <si>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</si>
  <si>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</si>
  <si>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</si>
  <si>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</si>
  <si>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</si>
  <si>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</si>
  <si>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</si>
  <si>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</si>
  <si>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</si>
  <si>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</si>
  <si>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</si>
  <si>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</si>
  <si>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</si>
  <si>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</si>
  <si>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</si>
  <si>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</si>
  <si>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</si>
  <si>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</si>
  <si>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</si>
  <si>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</si>
  <si>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</si>
  <si>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</si>
  <si>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</si>
  <si>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</si>
  <si>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</si>
  <si>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</si>
  <si>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</si>
  <si>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</si>
  <si>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</si>
  <si>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</si>
  <si>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</si>
  <si>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</si>
  <si>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</si>
  <si>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</si>
  <si>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</si>
  <si>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</si>
  <si>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</si>
  <si>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</si>
  <si>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</si>
  <si>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</si>
  <si>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</si>
  <si>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</si>
  <si>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</si>
  <si>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</si>
  <si>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</si>
  <si>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</si>
  <si>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</si>
  <si>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</si>
  <si>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</si>
  <si>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</si>
  <si>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</si>
  <si>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</si>
  <si>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</si>
  <si>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</si>
  <si>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</si>
  <si>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</si>
  <si>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</si>
  <si>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</si>
  <si>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</si>
  <si>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</si>
  <si>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</si>
  <si>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</si>
  <si>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</si>
  <si>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</si>
  <si>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</si>
  <si>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</si>
  <si>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</si>
  <si>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</si>
  <si>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</si>
  <si>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</si>
  <si>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</si>
  <si>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</si>
  <si>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</si>
  <si>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</si>
  <si>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</si>
  <si>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</si>
  <si>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</si>
  <si>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</si>
  <si>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</si>
  <si>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</si>
  <si>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</si>
  <si>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</si>
  <si>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</si>
  <si>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</si>
  <si>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</si>
  <si>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</si>
  <si>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</si>
  <si>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</si>
  <si>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</si>
  <si>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</si>
  <si>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</si>
  <si>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</si>
  <si>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</si>
  <si>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</si>
  <si>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</si>
  <si>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</si>
  <si>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</si>
  <si>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</si>
  <si>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</si>
  <si>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</si>
  <si>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</si>
  <si>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</si>
  <si>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</si>
  <si>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</si>
  <si>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</si>
  <si>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</si>
  <si>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</si>
  <si>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</si>
  <si>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</si>
  <si>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</si>
  <si>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</si>
  <si>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</si>
  <si>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</si>
  <si>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</si>
  <si>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</si>
  <si>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</si>
  <si>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</si>
  <si>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</si>
  <si>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</si>
  <si>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</si>
  <si>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</si>
  <si>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</si>
  <si>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</si>
  <si>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</si>
  <si>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</si>
  <si>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</si>
  <si>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</si>
  <si>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</si>
  <si>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</si>
  <si>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</si>
  <si>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</si>
  <si>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</si>
  <si>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</si>
  <si>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</si>
  <si>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</si>
  <si>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</si>
  <si>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</si>
  <si>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</si>
  <si>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</si>
  <si>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</si>
  <si>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</si>
  <si>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</si>
  <si>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</si>
  <si>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</si>
  <si>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</si>
  <si>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</si>
  <si>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</si>
  <si>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</si>
  <si>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</si>
  <si>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</si>
  <si>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</si>
  <si>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</si>
  <si>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</si>
  <si>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</si>
  <si>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</si>
  <si>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</si>
  <si>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</si>
  <si>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</si>
  <si>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</si>
  <si>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</si>
  <si>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</si>
  <si>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</si>
  <si>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</si>
  <si>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</si>
  <si>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</si>
  <si>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</si>
  <si>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</si>
  <si>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</si>
  <si>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</si>
  <si>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</si>
  <si>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</si>
  <si>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</si>
  <si>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</si>
  <si>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</si>
  <si>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</si>
  <si>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</si>
  <si>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</si>
  <si>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</si>
  <si>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</si>
  <si>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</si>
  <si>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</si>
  <si>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</si>
  <si>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</si>
  <si>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</si>
  <si>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</si>
  <si>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</si>
  <si>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</si>
  <si>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</si>
  <si>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</si>
  <si>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</si>
  <si>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</si>
  <si>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</si>
  <si>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</si>
  <si>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</si>
  <si>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</si>
  <si>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</si>
  <si>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</si>
  <si>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</si>
  <si>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</si>
  <si>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</si>
  <si>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</si>
  <si>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</si>
  <si>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</si>
  <si>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</si>
  <si>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</si>
  <si>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</si>
  <si>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</si>
  <si>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</si>
  <si>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</si>
  <si>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</si>
  <si>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</si>
  <si>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</si>
  <si>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</si>
  <si>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</si>
  <si>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</si>
  <si>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</si>
  <si>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</si>
  <si>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</si>
  <si>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</si>
  <si>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</si>
  <si>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</si>
  <si>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</si>
  <si>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</si>
  <si>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</si>
  <si>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</si>
  <si>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</si>
  <si>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</si>
  <si>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</si>
  <si>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</si>
  <si>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</si>
  <si>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</si>
  <si>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</si>
  <si>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</si>
  <si>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</si>
  <si>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</si>
  <si>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</si>
  <si>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</si>
  <si>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</si>
  <si>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</si>
  <si>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</si>
  <si>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</si>
  <si>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</si>
  <si>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</si>
  <si>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</si>
  <si>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</si>
  <si>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</si>
  <si>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</si>
  <si>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</si>
  <si>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</si>
  <si>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</si>
  <si>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</si>
  <si>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</si>
  <si>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</si>
  <si>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</si>
  <si>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</si>
  <si>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</si>
  <si>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</si>
  <si>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</si>
  <si>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</si>
  <si>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</si>
  <si>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</si>
  <si>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</si>
  <si>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</si>
  <si>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</si>
  <si>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</si>
  <si>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</si>
  <si>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</si>
  <si>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</si>
  <si>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</si>
  <si>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</si>
  <si>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</si>
  <si>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</si>
  <si>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</si>
  <si>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</si>
  <si>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</si>
  <si>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</si>
  <si>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</si>
  <si>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</si>
  <si>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</si>
  <si>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</si>
  <si>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</si>
  <si>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</si>
  <si>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</si>
  <si>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</si>
  <si>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</si>
  <si>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</si>
  <si>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</si>
  <si>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</si>
  <si>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</si>
  <si>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</si>
  <si>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</si>
  <si>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</si>
  <si>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</si>
  <si>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</si>
  <si>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</si>
  <si>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</si>
  <si>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</si>
  <si>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</si>
  <si>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</si>
  <si>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</si>
  <si>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</si>
  <si>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</si>
  <si>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</si>
  <si>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</si>
  <si>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</si>
  <si>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</si>
  <si>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</si>
  <si>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</si>
  <si>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</si>
  <si>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</si>
  <si>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</si>
  <si>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</si>
  <si>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</si>
  <si>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</si>
  <si>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</si>
  <si>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</si>
  <si>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</si>
  <si>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</si>
  <si>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</si>
  <si>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</si>
  <si>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</si>
  <si>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</si>
  <si>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</si>
  <si>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</si>
  <si>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</si>
  <si>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</si>
  <si>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</si>
  <si>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</si>
  <si>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</si>
  <si>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</si>
  <si>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</si>
  <si>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</si>
  <si>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</si>
  <si>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</si>
  <si>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</si>
  <si>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</si>
  <si>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</si>
  <si>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</si>
  <si>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</si>
  <si>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</si>
  <si>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</si>
  <si>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</si>
  <si>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</si>
  <si>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</si>
  <si>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</si>
  <si>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</si>
  <si>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</si>
  <si>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</si>
  <si>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</si>
  <si>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</si>
  <si>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</si>
  <si>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</si>
  <si>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</si>
  <si>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</si>
  <si>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</si>
  <si>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</si>
  <si>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</si>
  <si>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</si>
  <si>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</si>
  <si>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</si>
  <si>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</si>
  <si>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</si>
  <si>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</si>
  <si>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</si>
  <si>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</si>
  <si>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</si>
  <si>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</si>
  <si>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</si>
  <si>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</si>
  <si>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</si>
  <si>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</si>
  <si>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</si>
  <si>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</si>
  <si>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</si>
  <si>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</si>
  <si>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</si>
  <si>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</si>
  <si>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</si>
  <si>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</si>
  <si>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</si>
  <si>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</si>
  <si>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</si>
  <si>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</si>
  <si>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</si>
  <si>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</si>
  <si>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</si>
  <si>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</si>
  <si>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</si>
  <si>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</si>
  <si>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</si>
  <si>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</si>
  <si>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</si>
  <si>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</si>
  <si>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</si>
  <si>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</si>
  <si>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</si>
  <si>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</si>
  <si>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</si>
  <si>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</si>
  <si>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</si>
  <si>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</si>
  <si>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</si>
  <si>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</si>
  <si>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</si>
  <si>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</si>
  <si>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</si>
  <si>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</si>
  <si>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</si>
  <si>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</si>
  <si>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</si>
  <si>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</si>
  <si>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</si>
  <si>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</si>
  <si>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</si>
  <si>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</si>
  <si>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</si>
  <si>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</si>
  <si>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</si>
  <si>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</si>
  <si>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</si>
  <si>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</si>
  <si>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</si>
  <si>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</si>
  <si>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</si>
  <si>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</si>
  <si>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</si>
  <si>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</si>
  <si>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</si>
  <si>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</si>
  <si>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</si>
  <si>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</si>
  <si>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</si>
  <si>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</si>
  <si>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</si>
  <si>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</si>
  <si>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</si>
  <si>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</si>
  <si>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</si>
  <si>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</si>
  <si>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</si>
  <si>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</si>
  <si>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</si>
  <si>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</si>
  <si>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</si>
  <si>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</si>
  <si>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</si>
  <si>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</si>
  <si>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</si>
  <si>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</si>
  <si>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</si>
  <si>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</si>
  <si>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</si>
  <si>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</si>
  <si>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</si>
  <si>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</si>
  <si>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</si>
  <si>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</si>
  <si>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</si>
  <si>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</si>
  <si>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</si>
  <si>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</si>
  <si>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</si>
  <si>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</si>
  <si>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</si>
  <si>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</si>
  <si>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</si>
  <si>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</si>
  <si>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</si>
  <si>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</si>
  <si>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</si>
  <si>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</si>
  <si>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</si>
  <si>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</si>
  <si>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</si>
  <si>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</si>
  <si>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</si>
  <si>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</si>
  <si>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</si>
  <si>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</si>
  <si>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</si>
  <si>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</si>
  <si>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</si>
  <si>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</si>
  <si>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</si>
  <si>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</si>
  <si>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</si>
  <si>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</si>
  <si>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</si>
  <si>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</si>
  <si>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</si>
  <si>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</si>
  <si>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</si>
  <si>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</si>
  <si>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</si>
  <si>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</si>
  <si>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</si>
  <si>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</si>
  <si>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</si>
  <si>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</si>
  <si>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</si>
  <si>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</si>
  <si>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</si>
  <si>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</si>
  <si>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</si>
  <si>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</si>
  <si>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</si>
  <si>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</si>
  <si>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</si>
  <si>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</si>
  <si>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</si>
  <si>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</si>
  <si>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</si>
  <si>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</si>
  <si>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</si>
  <si>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</si>
  <si>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</si>
  <si>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</si>
  <si>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</si>
  <si>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</si>
  <si>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</si>
  <si>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</si>
  <si>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</si>
  <si>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</si>
  <si>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</si>
  <si>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</si>
  <si>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</si>
  <si>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</si>
  <si>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</si>
  <si>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</si>
  <si>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</si>
  <si>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</si>
  <si>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</si>
  <si>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</si>
  <si>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</si>
  <si>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</si>
  <si>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</si>
  <si>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</si>
  <si>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</si>
  <si>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</si>
  <si>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</si>
  <si>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</si>
  <si>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</si>
  <si>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</si>
  <si>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</si>
  <si>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</si>
  <si>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</si>
  <si>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</si>
  <si>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</si>
  <si>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</si>
  <si>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</si>
  <si>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</si>
  <si>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</si>
  <si>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</si>
  <si>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</si>
  <si>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</si>
  <si>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</si>
  <si>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</si>
  <si>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</si>
  <si>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</si>
  <si>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</si>
  <si>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</si>
  <si>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</si>
  <si>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</si>
  <si>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</si>
  <si>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</si>
  <si>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</si>
  <si>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</si>
  <si>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</si>
  <si>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</si>
  <si>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</si>
  <si>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</si>
  <si>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</si>
  <si>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</si>
  <si>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</si>
  <si>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</si>
  <si>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</si>
  <si>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</si>
  <si>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</si>
  <si>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</si>
  <si>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</si>
  <si>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</si>
  <si>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</si>
  <si>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</si>
  <si>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</si>
  <si>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</si>
  <si>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</si>
  <si>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</si>
  <si>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</si>
  <si>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</si>
  <si>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</si>
  <si>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</si>
  <si>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</si>
  <si>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</si>
  <si>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</si>
  <si>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</si>
  <si>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</si>
  <si>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</si>
  <si>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</si>
  <si>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</si>
  <si>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</si>
  <si>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</si>
  <si>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</si>
  <si>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</si>
  <si>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</si>
  <si>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</si>
  <si>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</si>
  <si>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</si>
  <si>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</si>
  <si>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</si>
  <si>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</si>
  <si>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</si>
  <si>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</si>
  <si>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</si>
  <si>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</si>
  <si>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</si>
  <si>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</si>
  <si>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</si>
  <si>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</si>
  <si>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</si>
  <si>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</si>
  <si>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</si>
  <si>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</si>
  <si>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</si>
  <si>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</si>
  <si>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</si>
  <si>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</si>
  <si>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</si>
  <si>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</si>
  <si>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</si>
  <si>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</si>
  <si>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</si>
  <si>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</si>
  <si>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</si>
  <si>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</si>
  <si>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</si>
  <si>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</si>
  <si>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</si>
  <si>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</si>
  <si>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</si>
  <si>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</si>
  <si>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</si>
  <si>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</si>
  <si>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</si>
  <si>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</si>
  <si>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</si>
  <si>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</si>
  <si>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</si>
  <si>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</si>
  <si>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</si>
  <si>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</si>
  <si>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</si>
  <si>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</si>
  <si>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</si>
  <si>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</si>
  <si>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</si>
  <si>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</si>
  <si>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</si>
  <si>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</si>
  <si>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</si>
  <si>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</si>
  <si>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</si>
  <si>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</si>
  <si>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</si>
  <si>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</si>
  <si>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</si>
  <si>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</si>
  <si>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</si>
  <si>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</si>
  <si>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</si>
  <si>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</si>
  <si>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</si>
  <si>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</si>
  <si>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</si>
  <si>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</si>
  <si>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</si>
  <si>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</si>
  <si>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</si>
  <si>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</si>
  <si>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</si>
  <si>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</si>
  <si>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</si>
  <si>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</si>
  <si>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</si>
  <si>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</si>
  <si>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</si>
  <si>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</si>
  <si>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</si>
  <si>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</si>
  <si>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</si>
  <si>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</si>
  <si>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</si>
  <si>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</si>
  <si>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</si>
  <si>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</si>
  <si>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</si>
  <si>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</si>
  <si>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</si>
  <si>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</si>
  <si>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</si>
  <si>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</si>
  <si>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</si>
  <si>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</si>
  <si>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</si>
  <si>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</si>
  <si>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</si>
  <si>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</si>
  <si>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</si>
  <si>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</si>
  <si>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</si>
  <si>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</si>
  <si>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</si>
  <si>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</si>
  <si>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</si>
  <si>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</si>
  <si>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</si>
  <si>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</si>
  <si>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</si>
  <si>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</si>
  <si>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</si>
  <si>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</si>
  <si>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</si>
  <si>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</si>
  <si>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</si>
  <si>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</si>
  <si>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</si>
  <si>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</si>
  <si>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</si>
  <si>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</si>
  <si>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</si>
  <si>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</si>
  <si>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</si>
  <si>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</si>
  <si>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</si>
  <si>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</si>
  <si>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</si>
  <si>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</si>
  <si>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</si>
  <si>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</si>
  <si>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</si>
  <si>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</si>
  <si>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</si>
  <si>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</si>
  <si>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</si>
  <si>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</si>
  <si>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</si>
  <si>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</si>
  <si>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</si>
  <si>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</si>
  <si>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</si>
  <si>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</si>
  <si>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</si>
  <si>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</si>
  <si>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</si>
  <si>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</si>
  <si>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</si>
  <si>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</si>
  <si>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</si>
  <si>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</si>
  <si>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</si>
  <si>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</si>
  <si>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</si>
  <si>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</si>
  <si>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</si>
  <si>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</si>
  <si>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</si>
  <si>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</si>
  <si>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</si>
  <si>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</si>
  <si>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</si>
  <si>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</si>
  <si>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</si>
  <si>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</si>
  <si>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</si>
  <si>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</si>
  <si>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</si>
  <si>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</si>
  <si>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</si>
  <si>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</si>
  <si>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</si>
  <si>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</si>
  <si>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</si>
  <si>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</si>
  <si>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</si>
  <si>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</si>
  <si>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</si>
  <si>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</si>
  <si>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</si>
  <si>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</si>
  <si>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</si>
  <si>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</si>
  <si>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</si>
  <si>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</si>
  <si>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</si>
  <si>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</si>
  <si>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</si>
  <si>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</si>
  <si>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</si>
  <si>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</si>
  <si>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</si>
  <si>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</si>
  <si>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</si>
  <si>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</si>
  <si>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</si>
  <si>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</si>
  <si>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</si>
  <si>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</si>
  <si>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</si>
  <si>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</si>
  <si>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</si>
  <si>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</si>
  <si>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</si>
  <si>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</si>
  <si>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</si>
  <si>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</si>
  <si>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</si>
  <si>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</si>
  <si>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</si>
  <si>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</si>
  <si>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</si>
  <si>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</si>
  <si>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</si>
  <si>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</si>
  <si>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</si>
  <si>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</si>
  <si>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</si>
  <si>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</si>
  <si>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</si>
  <si>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</si>
  <si>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</si>
  <si>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</si>
  <si>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</si>
  <si>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</si>
  <si>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</si>
  <si>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</si>
  <si>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</si>
  <si>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</si>
  <si>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</si>
  <si>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</si>
  <si>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</si>
  <si>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</si>
  <si>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</si>
  <si>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</si>
  <si>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</si>
  <si>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</si>
  <si>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</si>
  <si>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</si>
  <si>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</si>
  <si>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</si>
  <si>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</si>
  <si>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</si>
  <si>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</si>
  <si>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</si>
  <si>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</si>
  <si>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</si>
  <si>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</si>
  <si>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</si>
  <si>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</si>
  <si>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</si>
  <si>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</si>
  <si>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</si>
  <si>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</si>
  <si>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</si>
  <si>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</si>
  <si>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</si>
  <si>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</si>
  <si>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</si>
  <si>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</si>
  <si>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</si>
  <si>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</si>
  <si>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</si>
  <si>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</si>
  <si>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</si>
  <si>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</si>
  <si>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</si>
  <si>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</si>
  <si>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</si>
  <si>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</si>
  <si>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</si>
  <si>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</si>
  <si>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</si>
  <si>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</si>
  <si>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</si>
  <si>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</si>
  <si>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</si>
  <si>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</si>
  <si>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</si>
  <si>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</si>
  <si>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</si>
  <si>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</si>
  <si>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</si>
  <si>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</si>
  <si>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</si>
  <si>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</si>
  <si>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</si>
  <si>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</si>
  <si>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</si>
  <si>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</si>
  <si>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</si>
  <si>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</si>
  <si>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</si>
  <si>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</si>
  <si>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</si>
  <si>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</si>
  <si>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</si>
  <si>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</si>
  <si>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</si>
  <si>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</si>
  <si>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</si>
  <si>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</si>
  <si>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</si>
  <si>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</si>
  <si>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</si>
  <si>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</si>
  <si>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</si>
  <si>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</si>
  <si>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</si>
  <si>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</si>
  <si>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</si>
  <si>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</si>
  <si>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</si>
  <si>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</si>
  <si>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</si>
  <si>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</si>
  <si>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</si>
  <si>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</si>
  <si>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</si>
  <si>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</si>
  <si>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</si>
  <si>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</si>
  <si>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</si>
  <si>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</si>
  <si>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</si>
  <si>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</si>
  <si>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</si>
  <si>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</si>
  <si>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</si>
  <si>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</si>
  <si>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</si>
  <si>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</si>
  <si>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</si>
  <si>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</si>
  <si>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</si>
  <si>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</si>
  <si>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</si>
  <si>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</si>
  <si>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</si>
  <si>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</si>
  <si>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</si>
  <si>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</si>
  <si>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</si>
  <si>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</si>
  <si>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</si>
  <si>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</si>
  <si>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</si>
  <si>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</si>
  <si>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</si>
  <si>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</si>
  <si>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</si>
  <si>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</si>
  <si>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</si>
  <si>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</si>
  <si>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</si>
  <si>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</si>
  <si>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</si>
  <si>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</si>
  <si>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</si>
  <si>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</si>
  <si>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</si>
  <si>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</si>
  <si>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</si>
  <si>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</si>
  <si>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</si>
  <si>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</si>
  <si>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</si>
  <si>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</si>
  <si>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</si>
  <si>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</si>
  <si>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</si>
  <si>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</si>
  <si>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</si>
  <si>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</si>
  <si>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</si>
  <si>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</si>
  <si>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</si>
  <si>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</si>
  <si>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</si>
  <si>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</si>
  <si>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</si>
  <si>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</si>
  <si>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</si>
  <si>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</si>
  <si>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</si>
  <si>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</si>
  <si>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</si>
  <si>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</si>
  <si>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</si>
  <si>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</si>
  <si>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</si>
  <si>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</si>
  <si>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</si>
  <si>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</si>
  <si>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</si>
  <si>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</si>
  <si>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</si>
  <si>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</si>
  <si>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</si>
  <si>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</si>
  <si>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</si>
  <si>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</si>
  <si>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</si>
  <si>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</si>
  <si>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</si>
  <si>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</si>
  <si>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</si>
  <si>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</si>
  <si>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</si>
  <si>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</si>
  <si>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</si>
  <si>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</si>
  <si>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</si>
  <si>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</si>
  <si>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</si>
  <si>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</si>
  <si>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</si>
  <si>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</si>
  <si>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</si>
  <si>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</si>
  <si>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</si>
  <si>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</si>
  <si>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</si>
  <si>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</si>
  <si>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</si>
  <si>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</si>
  <si>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</si>
  <si>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</si>
  <si>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</si>
  <si>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</si>
  <si>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</si>
  <si>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</si>
  <si>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</si>
  <si>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</si>
  <si>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</si>
  <si>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</si>
  <si>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</si>
  <si>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</si>
  <si>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</si>
  <si>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</si>
  <si>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</si>
  <si>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</si>
  <si>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</si>
  <si>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</si>
  <si>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</si>
  <si>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</si>
  <si>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</si>
  <si>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</si>
  <si>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</si>
  <si>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</si>
  <si>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</si>
  <si>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</si>
  <si>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</si>
  <si>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</si>
  <si>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</si>
  <si>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</si>
  <si>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</si>
  <si>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</si>
  <si>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</si>
  <si>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</si>
  <si>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</si>
  <si>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</si>
  <si>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</si>
  <si>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</si>
  <si>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</si>
  <si>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</si>
  <si>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</si>
  <si>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</si>
  <si>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</si>
  <si>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</si>
  <si>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</si>
  <si>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</si>
  <si>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</si>
  <si>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</si>
  <si>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</si>
  <si>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</si>
  <si>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</si>
  <si>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</si>
  <si>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</si>
  <si>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</si>
  <si>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</si>
  <si>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</si>
  <si>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</si>
  <si>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</si>
  <si>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</si>
  <si>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</si>
  <si>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</si>
  <si>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</si>
  <si>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</si>
  <si>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</si>
  <si>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</si>
  <si>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</si>
  <si>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</si>
  <si>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</si>
  <si>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</si>
  <si>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</si>
  <si>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</si>
  <si>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</si>
  <si>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</si>
  <si>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</si>
  <si>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</si>
  <si>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</si>
  <si>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</si>
  <si>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</si>
  <si>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</si>
  <si>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</si>
  <si>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</si>
  <si>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</si>
  <si>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</si>
  <si>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</si>
  <si>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</si>
  <si>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</si>
  <si>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</si>
  <si>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</si>
  <si>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</si>
  <si>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</si>
  <si>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</si>
  <si>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</si>
  <si>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</si>
  <si>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</si>
  <si>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</si>
  <si>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</si>
  <si>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</si>
  <si>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</si>
  <si>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</si>
  <si>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</si>
  <si>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</si>
  <si>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</si>
  <si>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</si>
  <si>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</si>
  <si>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</si>
  <si>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</si>
  <si>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</si>
  <si>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</si>
  <si>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</si>
  <si>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</si>
  <si>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</si>
  <si>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</si>
  <si>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</si>
  <si>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</si>
  <si>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</si>
  <si>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</si>
  <si>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</si>
  <si>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</si>
  <si>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</si>
  <si>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</si>
  <si>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</si>
  <si>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</si>
  <si>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</si>
  <si>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</si>
  <si>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</si>
  <si>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</si>
  <si>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</si>
  <si>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</si>
  <si>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</si>
  <si>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</si>
  <si>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</si>
  <si>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</si>
  <si>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</si>
  <si>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</si>
  <si>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</si>
  <si>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</si>
  <si>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</si>
  <si>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</si>
  <si>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</si>
  <si>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</si>
  <si>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</si>
  <si>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</si>
  <si>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</si>
  <si>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</si>
  <si>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</si>
  <si>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</si>
  <si>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</si>
  <si>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</si>
  <si>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</si>
  <si>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</si>
  <si>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</si>
  <si>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</si>
  <si>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</si>
  <si>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</si>
  <si>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</si>
  <si>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</si>
  <si>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</si>
  <si>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</si>
  <si>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</si>
  <si>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</si>
  <si>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</si>
  <si>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</si>
  <si>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</si>
  <si>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</si>
  <si>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</si>
  <si>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</si>
  <si>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</si>
  <si>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</si>
  <si>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</si>
  <si>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</si>
  <si>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</si>
  <si>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</si>
  <si>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</si>
  <si>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</si>
  <si>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</si>
  <si>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</si>
  <si>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</si>
  <si>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</si>
  <si>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</si>
  <si>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</si>
  <si>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</si>
  <si>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</si>
  <si>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</si>
  <si>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</si>
  <si>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</si>
  <si>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</si>
  <si>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</si>
  <si>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</si>
  <si>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</si>
  <si>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</si>
  <si>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</si>
  <si>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</si>
  <si>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</si>
  <si>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</si>
  <si>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</si>
  <si>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</si>
  <si>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</si>
  <si>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</si>
  <si>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</si>
  <si>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</si>
  <si>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</si>
  <si>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</si>
  <si>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</si>
  <si>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</si>
  <si>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</si>
  <si>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</si>
  <si>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</si>
  <si>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</si>
  <si>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</si>
  <si>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</si>
  <si>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</si>
  <si>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</si>
  <si>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</si>
  <si>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</si>
  <si>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</si>
  <si>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</si>
  <si>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</si>
  <si>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</si>
  <si>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</si>
  <si>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</si>
  <si>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</si>
  <si>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</si>
  <si>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</si>
  <si>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</si>
  <si>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</si>
  <si>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</si>
  <si>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</si>
  <si>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</si>
  <si>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</si>
  <si>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</si>
  <si>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</si>
  <si>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</si>
  <si>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</si>
  <si>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</si>
  <si>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</si>
  <si>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</si>
  <si>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</si>
  <si>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</si>
  <si>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</si>
  <si>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</si>
  <si>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</si>
  <si>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</si>
  <si>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</si>
  <si>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</si>
  <si>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</si>
  <si>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</si>
  <si>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</si>
  <si>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</si>
  <si>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</si>
  <si>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</si>
  <si>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</si>
  <si>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</si>
  <si>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</si>
  <si>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</si>
  <si>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</si>
  <si>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</si>
  <si>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</si>
  <si>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</si>
  <si>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</si>
  <si>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</si>
  <si>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</si>
  <si>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</si>
  <si>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</si>
  <si>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</si>
  <si>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</si>
  <si>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</si>
  <si>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</si>
  <si>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</si>
  <si>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</si>
  <si>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</si>
  <si>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</si>
  <si>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</si>
  <si>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</si>
  <si>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</si>
  <si>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</si>
  <si>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</si>
  <si>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</si>
  <si>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</si>
  <si>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</si>
  <si>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</si>
  <si>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</si>
  <si>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</si>
  <si>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</si>
  <si>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</si>
  <si>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</si>
  <si>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</si>
  <si>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</si>
  <si>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</si>
  <si>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</si>
  <si>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</si>
  <si>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</si>
  <si>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</si>
  <si>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</si>
  <si>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</si>
  <si>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</si>
  <si>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</si>
  <si>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</si>
  <si>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</si>
  <si>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</si>
  <si>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</si>
  <si>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</si>
  <si>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</si>
  <si>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</si>
  <si>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</si>
  <si>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</si>
  <si>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</si>
  <si>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</si>
  <si>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</si>
  <si>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</si>
  <si>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</si>
  <si>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</si>
  <si>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</si>
  <si>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</si>
  <si>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</si>
  <si>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</si>
  <si>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</si>
  <si>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</si>
  <si>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</si>
  <si>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</si>
  <si>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</si>
  <si>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</si>
  <si>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</si>
  <si>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</si>
  <si>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</si>
  <si>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</si>
  <si>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</si>
  <si>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</si>
  <si>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</si>
  <si>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</si>
  <si>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</si>
  <si>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</si>
  <si>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</si>
  <si>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</si>
  <si>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</si>
  <si>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</si>
  <si>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</si>
  <si>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</si>
  <si>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</si>
  <si>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</si>
  <si>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</si>
  <si>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</si>
  <si>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</si>
  <si>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</si>
  <si>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</si>
  <si>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</si>
  <si>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</si>
  <si>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</si>
  <si>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</si>
  <si>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</si>
  <si>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</si>
  <si>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</si>
  <si>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</si>
  <si>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</si>
  <si>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</si>
  <si>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</si>
  <si>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</si>
  <si>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</si>
  <si>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</si>
  <si>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</si>
  <si>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</si>
  <si>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</si>
  <si>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</si>
  <si>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</si>
  <si>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</si>
  <si>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</si>
  <si>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</si>
  <si>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</si>
  <si>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</si>
  <si>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</si>
  <si>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</si>
  <si>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</si>
  <si>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</si>
  <si>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</si>
  <si>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</si>
  <si>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</si>
  <si>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</si>
  <si>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</si>
  <si>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</si>
  <si>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</si>
  <si>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</si>
  <si>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</si>
  <si>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</si>
  <si>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</si>
  <si>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</si>
  <si>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</si>
  <si>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</si>
  <si>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</si>
  <si>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</si>
  <si>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</si>
  <si>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</si>
  <si>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</si>
  <si>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</si>
  <si>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</si>
  <si>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</si>
  <si>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</si>
  <si>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</si>
  <si>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</si>
  <si>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</si>
  <si>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</si>
  <si>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</si>
  <si>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</si>
  <si>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</si>
  <si>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</si>
  <si>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</si>
  <si>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</si>
  <si>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</si>
  <si>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</si>
  <si>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</si>
  <si>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</si>
  <si>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</si>
  <si>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</si>
  <si>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</si>
  <si>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</si>
  <si>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</si>
  <si>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</si>
  <si>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</si>
  <si>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</si>
  <si>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</si>
  <si>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</si>
  <si>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</si>
  <si>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</si>
  <si>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</si>
  <si>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</si>
  <si>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</si>
  <si>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</si>
  <si>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</si>
  <si>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</si>
  <si>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</si>
  <si>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</si>
  <si>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</si>
  <si>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</si>
  <si>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</si>
  <si>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</si>
  <si>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</si>
  <si>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</si>
  <si>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</si>
  <si>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</si>
  <si>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</si>
  <si>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</si>
  <si>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</si>
  <si>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</si>
  <si>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</si>
  <si>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</si>
  <si>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</si>
  <si>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</si>
  <si>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</si>
  <si>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</si>
  <si>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</si>
  <si>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</si>
  <si>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</si>
  <si>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</si>
  <si>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</si>
  <si>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</si>
  <si>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</si>
  <si>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</si>
  <si>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</si>
  <si>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</si>
  <si>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</si>
  <si>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</si>
  <si>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</si>
  <si>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</si>
  <si>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</si>
  <si>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</si>
  <si>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</si>
  <si>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</si>
  <si>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</si>
  <si>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</si>
  <si>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</si>
  <si>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</si>
  <si>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</si>
  <si>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</si>
  <si>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</si>
  <si>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</si>
  <si>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</si>
  <si>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</si>
  <si>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</si>
  <si>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</si>
  <si>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</si>
  <si>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</si>
  <si>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</si>
  <si>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</si>
  <si>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</si>
  <si>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</si>
  <si>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</si>
  <si>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</si>
  <si>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</si>
  <si>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</si>
  <si>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</si>
  <si>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</si>
  <si>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</si>
  <si>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</si>
  <si>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</si>
  <si>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</si>
  <si>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</si>
  <si>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</si>
  <si>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</si>
  <si>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</si>
  <si>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</si>
  <si>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</si>
  <si>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</si>
  <si>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</si>
  <si>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</si>
  <si>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</si>
  <si>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</si>
  <si>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</si>
  <si>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</si>
  <si>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</si>
  <si>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</si>
  <si>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</si>
  <si>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</si>
  <si>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</si>
  <si>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</si>
  <si>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</si>
  <si>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</si>
  <si>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</si>
  <si>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</si>
  <si>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</si>
  <si>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</si>
  <si>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</si>
  <si>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</si>
  <si>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</si>
  <si>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</si>
  <si>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</si>
  <si>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</si>
  <si>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</si>
  <si>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</si>
  <si>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</si>
  <si>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</si>
  <si>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</si>
  <si>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</si>
  <si>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</si>
  <si>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</si>
  <si>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</si>
  <si>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</si>
  <si>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</si>
  <si>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</si>
  <si>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</si>
  <si>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</si>
  <si>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</si>
  <si>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</si>
  <si>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</si>
  <si>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</si>
  <si>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</si>
  <si>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</si>
  <si>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</si>
  <si>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</si>
  <si>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</si>
  <si>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</si>
  <si>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</si>
  <si>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</si>
  <si>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</si>
  <si>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</si>
  <si>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</si>
  <si>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</si>
  <si>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</si>
  <si>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</si>
  <si>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</si>
  <si>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</si>
  <si>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</si>
  <si>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</si>
  <si>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</si>
  <si>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</si>
  <si>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</si>
  <si>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</si>
  <si>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</si>
  <si>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</si>
  <si>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</si>
  <si>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</si>
  <si>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</si>
  <si>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</si>
  <si>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</si>
  <si>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</si>
  <si>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</si>
  <si>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</si>
  <si>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</si>
  <si>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</si>
  <si>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</si>
  <si>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</si>
  <si>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</si>
  <si>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</si>
  <si>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</si>
  <si>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</si>
  <si>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</si>
  <si>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</si>
  <si>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</si>
  <si>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</si>
  <si>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</si>
  <si>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</si>
  <si>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</si>
  <si>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</si>
  <si>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</si>
  <si>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</si>
  <si>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</si>
  <si>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</si>
  <si>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</si>
  <si>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</si>
  <si>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</si>
  <si>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</si>
  <si>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</si>
  <si>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</si>
  <si>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</si>
  <si>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</si>
  <si>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</si>
  <si>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</si>
  <si>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</si>
  <si>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</si>
  <si>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</si>
  <si>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</si>
  <si>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</si>
  <si>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</si>
  <si>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</si>
  <si>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</si>
  <si>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</si>
  <si>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</si>
  <si>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</si>
  <si>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</si>
  <si>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</si>
  <si>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</si>
  <si>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</si>
  <si>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</si>
  <si>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</si>
  <si>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</si>
  <si>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</si>
  <si>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</si>
  <si>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</si>
  <si>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</si>
  <si>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</si>
  <si>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</si>
  <si>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</si>
  <si>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</si>
  <si>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</si>
  <si>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</si>
  <si>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</si>
  <si>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</si>
  <si>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</si>
  <si>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</si>
  <si>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</si>
  <si>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</si>
  <si>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</si>
  <si>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</si>
  <si>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</si>
  <si>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</si>
  <si>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</si>
  <si>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</si>
  <si>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</si>
  <si>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</si>
  <si>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</si>
  <si>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</si>
  <si>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</si>
  <si>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</si>
  <si>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</si>
  <si>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</si>
  <si>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</si>
  <si>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</si>
  <si>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</si>
  <si>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</si>
  <si>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</si>
  <si>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</si>
  <si>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</si>
  <si>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</si>
  <si>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</si>
  <si>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</si>
  <si>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</si>
  <si>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</si>
  <si>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</si>
  <si>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</si>
  <si>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</si>
  <si>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</si>
  <si>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</si>
  <si>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</si>
  <si>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</si>
  <si>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</si>
  <si>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</si>
  <si>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</si>
  <si>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</si>
  <si>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</si>
  <si>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</si>
  <si>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</si>
  <si>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</si>
  <si>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</si>
  <si>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</si>
  <si>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</si>
  <si>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</si>
  <si>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</si>
  <si>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</si>
  <si>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</si>
  <si>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</si>
  <si>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</si>
  <si>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</si>
  <si>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</si>
  <si>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</si>
  <si>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</si>
  <si>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</si>
  <si>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</si>
  <si>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</si>
  <si>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</si>
  <si>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</si>
  <si>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</si>
  <si>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</si>
  <si>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</si>
  <si>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</si>
  <si>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</si>
  <si>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</si>
  <si>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</si>
  <si>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</si>
  <si>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</si>
  <si>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</si>
  <si>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</si>
  <si>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</si>
  <si>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</si>
  <si>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</si>
  <si>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</si>
  <si>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</si>
  <si>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</si>
  <si>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</si>
  <si>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</si>
  <si>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</si>
  <si>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</si>
  <si>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</si>
  <si>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</si>
  <si>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</si>
  <si>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</si>
  <si>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</si>
  <si>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</si>
  <si>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</si>
  <si>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</si>
  <si>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</si>
  <si>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</si>
  <si>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</si>
  <si>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</si>
  <si>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</si>
  <si>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</si>
  <si>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</si>
  <si>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</si>
  <si>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</si>
  <si>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</si>
  <si>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</si>
  <si>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</si>
  <si>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</si>
  <si>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</si>
  <si>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</si>
  <si>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</si>
  <si>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</si>
  <si>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</si>
  <si>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</si>
  <si>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</si>
  <si>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</si>
  <si>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</si>
  <si>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</si>
  <si>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</si>
  <si>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</si>
  <si>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</si>
  <si>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</si>
  <si>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</si>
  <si>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</si>
  <si>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</si>
  <si>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</si>
  <si>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</si>
  <si>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</si>
  <si>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</si>
  <si>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</si>
  <si>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</si>
  <si>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</si>
  <si>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</si>
  <si>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</si>
  <si>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</si>
  <si>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</si>
  <si>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</si>
  <si>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</si>
  <si>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</si>
  <si>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</si>
  <si>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</si>
  <si>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</si>
  <si>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</si>
  <si>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</si>
  <si>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</si>
  <si>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</si>
  <si>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</si>
  <si>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</si>
  <si>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</si>
  <si>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</si>
  <si>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</si>
  <si>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</si>
  <si>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</si>
  <si>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</si>
  <si>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</si>
  <si>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</si>
  <si>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</si>
  <si>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</si>
  <si>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</si>
  <si>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</si>
  <si>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</si>
  <si>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</si>
  <si>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</si>
  <si>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</si>
  <si>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</si>
  <si>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</si>
  <si>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</si>
  <si>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</si>
  <si>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</si>
  <si>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</si>
  <si>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</si>
  <si>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</si>
  <si>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</si>
  <si>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</si>
  <si>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</si>
  <si>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</si>
  <si>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</si>
  <si>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</si>
  <si>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</si>
  <si>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</si>
  <si>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</si>
  <si>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</si>
  <si>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</si>
  <si>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</si>
  <si>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</si>
  <si>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</si>
  <si>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</si>
  <si>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</si>
  <si>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</si>
  <si>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</si>
  <si>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</si>
  <si>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</si>
  <si>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</si>
  <si>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</si>
  <si>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</si>
  <si>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</si>
  <si>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</si>
  <si>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</si>
  <si>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</si>
  <si>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</si>
  <si>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</si>
  <si>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</si>
  <si>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</si>
  <si>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</si>
  <si>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</si>
  <si>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</si>
  <si>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</si>
  <si>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</si>
  <si>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</si>
  <si>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</si>
  <si>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</si>
  <si>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</si>
  <si>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</si>
  <si>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</si>
  <si>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</si>
  <si>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</si>
  <si>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</si>
  <si>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</si>
  <si>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</si>
  <si>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</si>
  <si>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</si>
  <si>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</si>
  <si>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</si>
  <si>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</si>
  <si>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</si>
  <si>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</si>
  <si>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</si>
  <si>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</si>
  <si>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</si>
  <si>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</si>
  <si>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</si>
  <si>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</si>
  <si>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</si>
  <si>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</si>
  <si>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</si>
  <si>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</si>
  <si>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</si>
  <si>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</si>
  <si>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</si>
  <si>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</si>
  <si>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</si>
  <si>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</si>
  <si>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</si>
  <si>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</si>
  <si>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</si>
  <si>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</si>
  <si>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</si>
  <si>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</si>
  <si>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</si>
  <si>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</si>
  <si>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</si>
  <si>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</si>
  <si>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</si>
  <si>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</si>
  <si>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</si>
  <si>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</si>
  <si>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</si>
  <si>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</si>
  <si>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</si>
  <si>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</si>
  <si>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</si>
  <si>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</si>
  <si>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</si>
  <si>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</si>
  <si>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</si>
  <si>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</si>
  <si>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</si>
  <si>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</si>
  <si>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</si>
  <si>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</si>
  <si>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</si>
  <si>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</si>
  <si>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</si>
  <si>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</si>
  <si>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</si>
  <si>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</si>
  <si>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</si>
  <si>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</si>
  <si>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</si>
  <si>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</si>
  <si>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</si>
  <si>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</si>
  <si>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</si>
  <si>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</si>
  <si>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</si>
  <si>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</si>
  <si>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</si>
  <si>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</si>
  <si>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</si>
  <si>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</si>
  <si>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</si>
  <si>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</si>
  <si>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</si>
  <si>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</si>
  <si>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</si>
  <si>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</si>
  <si>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</si>
  <si>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</si>
  <si>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</si>
  <si>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</si>
  <si>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</si>
  <si>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</si>
  <si>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</si>
  <si>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</si>
  <si>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</si>
  <si>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</si>
  <si>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</si>
  <si>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</si>
  <si>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</si>
  <si>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</si>
  <si>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</si>
  <si>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</si>
  <si>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</si>
  <si>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</si>
  <si>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</si>
  <si>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</si>
  <si>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</si>
  <si>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</si>
  <si>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</si>
  <si>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</si>
  <si>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</si>
  <si>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</si>
  <si>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</si>
  <si>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</si>
  <si>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</si>
  <si>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</si>
  <si>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</si>
  <si>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</si>
  <si>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</si>
  <si>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</si>
  <si>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</si>
  <si>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</si>
  <si>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</si>
  <si>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</si>
  <si>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</si>
  <si>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</si>
  <si>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</si>
  <si>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</si>
  <si>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</si>
  <si>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</si>
  <si>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</si>
  <si>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</si>
  <si>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</si>
  <si>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</si>
  <si>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</si>
  <si>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</si>
  <si>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</si>
  <si>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</si>
  <si>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</si>
  <si>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</si>
  <si>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</si>
  <si>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</si>
  <si>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</si>
  <si>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</si>
  <si>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</si>
  <si>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</si>
  <si>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</si>
  <si>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</si>
  <si>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</si>
  <si>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</si>
  <si>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</si>
  <si>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</si>
  <si>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</si>
  <si>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</si>
  <si>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</si>
  <si>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</si>
  <si>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</si>
  <si>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</si>
  <si>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</si>
  <si>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</si>
  <si>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</si>
  <si>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</si>
  <si>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</si>
  <si>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</si>
  <si>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</si>
  <si>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</si>
  <si>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</si>
  <si>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</si>
  <si>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</si>
  <si>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</si>
  <si>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</si>
  <si>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</si>
  <si>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</si>
  <si>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</si>
  <si>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</si>
  <si>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</si>
  <si>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</si>
  <si>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</si>
  <si>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</si>
  <si>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</si>
  <si>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</si>
  <si>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</si>
  <si>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</si>
  <si>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</si>
  <si>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</si>
  <si>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</si>
  <si>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</si>
  <si>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</si>
  <si>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</si>
  <si>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</si>
  <si>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</si>
  <si>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</si>
  <si>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</si>
  <si>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</si>
  <si>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</si>
  <si>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</si>
  <si>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</si>
  <si>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</si>
  <si>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</si>
  <si>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</si>
  <si>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</si>
  <si>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</si>
  <si>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</si>
  <si>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</si>
  <si>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</si>
  <si>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</si>
  <si>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</si>
  <si>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</si>
  <si>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</si>
  <si>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</si>
  <si>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</si>
  <si>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</si>
  <si>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</si>
  <si>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</si>
  <si>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</si>
  <si>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</si>
  <si>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</si>
  <si>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</si>
  <si>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</si>
  <si>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</si>
  <si>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</si>
  <si>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</si>
  <si>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</si>
  <si>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</si>
  <si>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</si>
  <si>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</si>
  <si>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</si>
  <si>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</si>
  <si>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</si>
  <si>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</si>
  <si>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</si>
  <si>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</si>
  <si>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</si>
  <si>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</si>
  <si>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</si>
  <si>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</si>
  <si>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</si>
  <si>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</si>
  <si>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</si>
  <si>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</si>
  <si>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</si>
  <si>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</si>
  <si>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</si>
  <si>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</si>
  <si>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</si>
  <si>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</si>
  <si>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</si>
  <si>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</si>
  <si>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</si>
  <si>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</si>
  <si>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</si>
  <si>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</si>
  <si>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</si>
  <si>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</si>
  <si>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</si>
  <si>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</si>
  <si>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</si>
  <si>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</si>
  <si>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</si>
  <si>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</si>
  <si>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</si>
  <si>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</si>
  <si>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</si>
  <si>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</si>
  <si>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</si>
  <si>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</si>
  <si>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</si>
  <si>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</si>
  <si>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</si>
  <si>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</si>
  <si>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</si>
  <si>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</si>
  <si>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</si>
  <si>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</si>
  <si>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</si>
  <si>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</si>
  <si>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</si>
  <si>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</si>
  <si>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</si>
  <si>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</si>
  <si>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</si>
  <si>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</si>
  <si>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</si>
  <si>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</si>
  <si>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</si>
  <si>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</si>
  <si>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</si>
  <si>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</si>
  <si>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</si>
  <si>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</si>
  <si>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</si>
  <si>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</si>
  <si>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</si>
  <si>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</si>
  <si>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</si>
  <si>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</si>
  <si>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</si>
  <si>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</si>
  <si>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</si>
  <si>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</si>
  <si>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</si>
  <si>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</si>
  <si>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</si>
  <si>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</si>
  <si>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</si>
  <si>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</si>
  <si>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</si>
  <si>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</si>
  <si>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</si>
  <si>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</si>
  <si>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</si>
  <si>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</si>
  <si>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</si>
  <si>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</si>
  <si>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</si>
  <si>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</si>
  <si>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</si>
  <si>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</si>
  <si>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</si>
  <si>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</si>
  <si>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</si>
  <si>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</si>
  <si>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</si>
  <si>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</si>
  <si>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</si>
  <si>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</si>
  <si>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</si>
  <si>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</si>
  <si>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</si>
  <si>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</si>
  <si>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</si>
  <si>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</si>
  <si>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</si>
  <si>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</si>
  <si>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</si>
  <si>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</si>
  <si>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</si>
  <si>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</si>
  <si>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</si>
  <si>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</si>
  <si>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</si>
  <si>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</si>
  <si>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</si>
  <si>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</si>
  <si>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</si>
  <si>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</si>
  <si>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</si>
  <si>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</si>
  <si>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</si>
  <si>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</si>
  <si>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</si>
  <si>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</si>
  <si>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</si>
  <si>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</si>
  <si>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</si>
  <si>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</si>
  <si>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</si>
  <si>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</si>
  <si>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</si>
  <si>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</si>
  <si>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</si>
  <si>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</si>
  <si>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</si>
  <si>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</si>
  <si>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</si>
  <si>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</si>
  <si>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</si>
  <si>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</si>
  <si>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</si>
  <si>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</si>
  <si>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</si>
  <si>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</si>
  <si>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</si>
  <si>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</si>
  <si>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</si>
  <si>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</si>
  <si>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</si>
  <si>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</si>
  <si>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</si>
  <si>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</si>
  <si>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</si>
  <si>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</si>
  <si>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</si>
  <si>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</si>
  <si>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</si>
  <si>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</si>
  <si>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</si>
  <si>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</si>
  <si>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</si>
  <si>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</si>
  <si>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</si>
  <si>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</si>
  <si>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</si>
  <si>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</si>
  <si>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</si>
  <si>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</si>
  <si>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</si>
  <si>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</si>
  <si>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</si>
  <si>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</si>
  <si>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</si>
  <si>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</si>
  <si>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</si>
  <si>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</si>
  <si>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</si>
  <si>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</si>
  <si>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</si>
  <si>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</si>
  <si>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</si>
  <si>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</si>
  <si>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</si>
  <si>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</si>
  <si>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</si>
  <si>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</si>
  <si>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</si>
  <si>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</si>
  <si>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</si>
  <si>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</si>
  <si>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</si>
  <si>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</si>
  <si>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</si>
  <si>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</si>
  <si>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</si>
  <si>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</si>
  <si>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</si>
  <si>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</si>
  <si>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</si>
  <si>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</si>
  <si>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</si>
  <si>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</si>
  <si>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</si>
  <si>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</si>
  <si>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</si>
  <si>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</si>
  <si>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</si>
  <si>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</si>
  <si>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</si>
  <si>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</si>
  <si>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</si>
  <si>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</si>
  <si>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</si>
  <si>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</si>
  <si>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</si>
  <si>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</si>
  <si>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</si>
  <si>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</si>
  <si>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</si>
  <si>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</si>
  <si>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</si>
  <si>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</si>
  <si>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</si>
  <si>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</si>
  <si>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</si>
  <si>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</si>
  <si>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</si>
  <si>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</si>
  <si>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</si>
  <si>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</si>
  <si>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</si>
  <si>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</si>
  <si>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</si>
  <si>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</si>
  <si>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</si>
  <si>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</si>
  <si>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</si>
  <si>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</si>
  <si>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</si>
  <si>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</si>
  <si>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</si>
  <si>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</si>
  <si>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</si>
  <si>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</si>
  <si>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</si>
  <si>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</si>
  <si>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</si>
  <si>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</si>
  <si>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</si>
  <si>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</si>
  <si>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</si>
  <si>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</si>
  <si>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</si>
  <si>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</si>
  <si>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</si>
  <si>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</si>
  <si>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</si>
  <si>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</si>
  <si>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</si>
  <si>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</si>
  <si>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</si>
  <si>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</si>
  <si>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</si>
  <si>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</si>
  <si>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</si>
  <si>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</si>
  <si>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</si>
  <si>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</si>
  <si>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</si>
  <si>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</si>
  <si>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</si>
  <si>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</si>
  <si>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</si>
  <si>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</si>
  <si>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</si>
  <si>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</si>
  <si>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</si>
  <si>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</si>
  <si>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</si>
  <si>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</si>
  <si>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</si>
  <si>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</si>
  <si>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</si>
  <si>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</si>
  <si>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</si>
  <si>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</si>
  <si>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</si>
  <si>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</si>
  <si>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</si>
  <si>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</si>
  <si>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</si>
  <si>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</si>
  <si>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</si>
  <si>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</si>
  <si>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</si>
  <si>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</si>
  <si>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</si>
  <si>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</si>
  <si>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</si>
  <si>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</si>
  <si>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</si>
  <si>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</si>
  <si>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</si>
  <si>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</si>
  <si>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</si>
  <si>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</si>
  <si>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</si>
  <si>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</si>
  <si>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</si>
  <si>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</si>
  <si>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</si>
  <si>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</si>
  <si>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</si>
  <si>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</si>
  <si>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</si>
  <si>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</si>
  <si>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</si>
  <si>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</si>
  <si>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</si>
  <si>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</si>
  <si>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</si>
  <si>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</si>
  <si>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</si>
  <si>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</si>
  <si>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</si>
  <si>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</si>
  <si>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</si>
  <si>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</si>
  <si>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</si>
  <si>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</si>
  <si>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</si>
  <si>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</si>
  <si>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</si>
  <si>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</si>
  <si>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</si>
  <si>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</si>
  <si>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</si>
  <si>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</si>
  <si>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</si>
  <si>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</si>
  <si>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</si>
  <si>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</si>
  <si>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</si>
  <si>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</si>
  <si>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</si>
  <si>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</si>
  <si>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</si>
  <si>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</si>
  <si>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</si>
  <si>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</si>
  <si>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</si>
  <si>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</si>
  <si>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</si>
  <si>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</si>
  <si>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</si>
  <si>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</si>
  <si>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</si>
  <si>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</si>
  <si>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</si>
  <si>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</si>
  <si>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</si>
  <si>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</si>
  <si>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</si>
  <si>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</si>
  <si>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</si>
  <si>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</si>
  <si>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</si>
  <si>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</si>
  <si>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</si>
  <si>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</si>
  <si>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</si>
  <si>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</si>
  <si>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</si>
  <si>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</si>
  <si>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</si>
  <si>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</si>
  <si>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</si>
  <si>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</si>
  <si>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</si>
  <si>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</si>
  <si>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</si>
  <si>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</si>
  <si>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</si>
  <si>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</si>
  <si>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</si>
  <si>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</si>
  <si>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</si>
  <si>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</si>
  <si>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</si>
  <si>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</si>
  <si>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</si>
  <si>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</si>
  <si>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</si>
  <si>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</si>
  <si>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</si>
  <si>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</si>
  <si>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</si>
  <si>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</si>
  <si>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</si>
  <si>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</si>
  <si>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</si>
  <si>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</si>
  <si>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</si>
  <si>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</si>
  <si>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</si>
  <si>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</si>
  <si>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</si>
  <si>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</si>
  <si>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</si>
  <si>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</si>
  <si>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</si>
  <si>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</si>
  <si>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</si>
  <si>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</si>
  <si>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</si>
  <si>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</si>
  <si>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</si>
  <si>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</si>
  <si>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</si>
  <si>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</si>
  <si>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</si>
  <si>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</si>
  <si>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</si>
  <si>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</si>
  <si>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</si>
  <si>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</si>
  <si>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</si>
  <si>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</si>
  <si>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</si>
  <si>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</si>
  <si>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</si>
  <si>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</si>
  <si>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</si>
  <si>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</si>
  <si>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</si>
  <si>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</si>
  <si>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</si>
  <si>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</si>
  <si>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</si>
  <si>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</si>
  <si>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</si>
  <si>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</si>
  <si>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</si>
  <si>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</si>
  <si>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</si>
  <si>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</si>
  <si>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</si>
  <si>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</si>
  <si>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</si>
  <si>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</si>
  <si>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</si>
  <si>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</si>
  <si>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</si>
  <si>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</si>
  <si>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</si>
  <si>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</si>
  <si>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</si>
  <si>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</si>
  <si>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</si>
  <si>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</si>
  <si>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</si>
  <si>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</si>
  <si>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</si>
  <si>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</si>
  <si>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</si>
  <si>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</si>
  <si>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</si>
  <si>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</si>
  <si>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</si>
  <si>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</si>
  <si>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</si>
  <si>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</si>
  <si>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</si>
  <si>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</si>
  <si>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</si>
  <si>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</si>
  <si>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</si>
  <si>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</si>
  <si>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</si>
  <si>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</si>
  <si>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</si>
  <si>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</si>
  <si>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</si>
  <si>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</si>
  <si>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</si>
  <si>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</si>
  <si>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</si>
  <si>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</si>
  <si>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</si>
  <si>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</si>
  <si>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</si>
  <si>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</si>
  <si>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</si>
  <si>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</si>
  <si>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</si>
  <si>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</si>
  <si>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</si>
  <si>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</si>
  <si>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</si>
  <si>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</si>
  <si>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</si>
  <si>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</si>
  <si>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</si>
  <si>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</si>
  <si>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</si>
  <si>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</si>
  <si>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</si>
  <si>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</si>
  <si>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</si>
  <si>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</si>
  <si>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</si>
  <si>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</si>
  <si>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</si>
  <si>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</si>
  <si>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</si>
  <si>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</si>
  <si>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</si>
  <si>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</si>
  <si>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</si>
  <si>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</si>
  <si>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</si>
  <si>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</si>
  <si>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</si>
  <si>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</si>
  <si>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</si>
  <si>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</si>
  <si>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</si>
  <si>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</si>
  <si>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</si>
  <si>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</si>
  <si>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</si>
  <si>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</si>
  <si>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</si>
  <si>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</si>
  <si>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</si>
  <si>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</si>
  <si>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</si>
  <si>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</si>
  <si>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</si>
  <si>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</si>
  <si>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</si>
  <si>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</si>
  <si>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</si>
  <si>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</si>
  <si>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</si>
  <si>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</si>
  <si>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</si>
  <si>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</si>
  <si>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</si>
  <si>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</si>
  <si>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</si>
  <si>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</si>
  <si>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</si>
  <si>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</si>
  <si>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</si>
  <si>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</si>
  <si>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</si>
  <si>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</si>
  <si>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</si>
  <si>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</si>
  <si>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</si>
  <si>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</si>
  <si>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</si>
  <si>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</si>
  <si>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</si>
  <si>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</si>
  <si>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</si>
  <si>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</si>
  <si>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</si>
  <si>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</si>
  <si>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</si>
  <si>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</si>
  <si>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</si>
  <si>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</si>
  <si>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</si>
  <si>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</si>
  <si>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</si>
  <si>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</si>
  <si>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</si>
  <si>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</si>
  <si>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</si>
  <si>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</si>
  <si>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</si>
  <si>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</si>
  <si>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</si>
  <si>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</si>
  <si>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</si>
  <si>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</si>
  <si>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</si>
  <si>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</si>
  <si>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</si>
  <si>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</si>
  <si>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</si>
  <si>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</si>
  <si>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</si>
  <si>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</si>
  <si>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</si>
  <si>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</si>
  <si>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</si>
  <si>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</si>
  <si>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</si>
  <si>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</si>
  <si>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</si>
  <si>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</si>
  <si>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</si>
  <si>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</si>
  <si>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</si>
  <si>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</si>
  <si>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</si>
  <si>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</si>
  <si>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</si>
  <si>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</si>
  <si>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</si>
  <si>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</si>
  <si>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</si>
  <si>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</si>
  <si>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</si>
  <si>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</si>
  <si>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</si>
  <si>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</si>
  <si>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</si>
  <si>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</si>
  <si>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</si>
  <si>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</si>
  <si>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</si>
  <si>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</si>
  <si>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</si>
  <si>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</si>
  <si>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</si>
  <si>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</si>
  <si>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</si>
  <si>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</si>
  <si>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</si>
  <si>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</si>
  <si>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</si>
  <si>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</si>
  <si>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</si>
  <si>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</si>
  <si>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</si>
  <si>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</si>
  <si>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</si>
  <si>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</si>
  <si>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</si>
  <si>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</si>
  <si>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</si>
  <si>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</si>
  <si>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</si>
  <si>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</si>
  <si>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</si>
  <si>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</si>
  <si>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</si>
  <si>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</si>
  <si>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</si>
  <si>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</si>
  <si>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</si>
  <si>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</si>
  <si>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</si>
  <si>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</si>
  <si>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</si>
  <si>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</si>
  <si>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</si>
  <si>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</si>
  <si>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</si>
  <si>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</si>
  <si>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</si>
  <si>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</si>
  <si>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</si>
  <si>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</si>
  <si>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</si>
  <si>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</si>
  <si>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</si>
  <si>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</si>
  <si>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</si>
  <si>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</si>
  <si>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</si>
  <si>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</si>
  <si>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</si>
  <si>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</si>
  <si>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</si>
  <si>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</si>
  <si>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</si>
  <si>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</si>
  <si>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</si>
  <si>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</si>
  <si>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</si>
  <si>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</si>
  <si>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</si>
  <si>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</si>
  <si>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</si>
  <si>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</si>
  <si>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</si>
  <si>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</si>
  <si>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</si>
  <si>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</si>
  <si>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</si>
  <si>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</si>
  <si>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</si>
  <si>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</si>
  <si>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</si>
  <si>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</si>
  <si>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</si>
  <si>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</si>
  <si>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</si>
  <si>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</si>
  <si>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</si>
  <si>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</si>
  <si>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</si>
  <si>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</si>
  <si>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</si>
  <si>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</si>
  <si>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</si>
  <si>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</si>
  <si>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</si>
  <si>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</si>
  <si>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</si>
  <si>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</si>
  <si>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</si>
  <si>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</si>
  <si>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</si>
  <si>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</si>
  <si>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</si>
  <si>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</si>
  <si>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</si>
  <si>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</si>
  <si>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</si>
  <si>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</si>
  <si>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</si>
  <si>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</si>
  <si>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</si>
  <si>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</si>
  <si>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</si>
  <si>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</si>
  <si>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</si>
  <si>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</si>
  <si>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</si>
  <si>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</si>
  <si>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</si>
  <si>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</si>
  <si>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</si>
  <si>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</si>
  <si>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</si>
  <si>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</si>
  <si>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</si>
  <si>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</si>
  <si>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</si>
  <si>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</si>
  <si>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</si>
  <si>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</si>
  <si>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</si>
  <si>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</si>
  <si>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</si>
  <si>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</si>
  <si>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</si>
  <si>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</si>
  <si>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</si>
  <si>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</si>
  <si>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</si>
  <si>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</si>
  <si>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</si>
  <si>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</si>
  <si>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</si>
  <si>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</si>
  <si>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</si>
  <si>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</si>
  <si>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</si>
  <si>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</si>
  <si>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</si>
  <si>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</si>
  <si>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</si>
  <si>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</si>
  <si>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</si>
  <si>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</si>
  <si>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</si>
  <si>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</si>
  <si>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</si>
  <si>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</si>
  <si>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</si>
  <si>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</si>
  <si>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</si>
  <si>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</si>
  <si>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</si>
  <si>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</si>
  <si>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</si>
  <si>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</si>
  <si>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</si>
  <si>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</si>
  <si>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</si>
  <si>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</si>
  <si>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</si>
  <si>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</si>
  <si>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</si>
  <si>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</si>
  <si>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</si>
  <si>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</si>
  <si>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</si>
  <si>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</si>
  <si>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</si>
  <si>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</si>
  <si>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</si>
  <si>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</si>
  <si>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</si>
  <si>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</si>
  <si>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</si>
  <si>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</si>
  <si>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</si>
  <si>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</si>
  <si>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</si>
  <si>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</si>
  <si>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</si>
  <si>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</si>
  <si>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</si>
  <si>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</si>
  <si>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</si>
  <si>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</si>
  <si>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</si>
  <si>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</si>
  <si>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</si>
  <si>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</si>
  <si>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</si>
  <si>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</si>
  <si>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</si>
  <si>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</si>
  <si>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</si>
  <si>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</si>
  <si>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</si>
  <si>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</si>
  <si>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</si>
  <si>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</si>
  <si>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</si>
  <si>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</si>
  <si>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</si>
  <si>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</si>
  <si>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</si>
  <si>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</si>
  <si>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</si>
  <si>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</si>
  <si>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</si>
  <si>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</si>
  <si>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</si>
  <si>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</si>
  <si>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</si>
  <si>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</si>
  <si>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</si>
  <si>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</si>
  <si>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</si>
  <si>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</si>
  <si>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</si>
  <si>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</si>
  <si>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</si>
  <si>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</si>
  <si>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</si>
  <si>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</si>
  <si>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</si>
  <si>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</si>
  <si>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</si>
  <si>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</si>
  <si>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</si>
  <si>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</si>
  <si>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</si>
  <si>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</si>
  <si>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</si>
  <si>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</si>
  <si>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</si>
  <si>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</si>
  <si>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</si>
  <si>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</si>
  <si>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</si>
  <si>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</si>
  <si>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</si>
  <si>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</si>
  <si>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</si>
  <si>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</si>
  <si>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</si>
  <si>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</si>
  <si>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</si>
  <si>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</si>
  <si>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</si>
  <si>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</si>
  <si>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</si>
  <si>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</si>
  <si>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</si>
  <si>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</si>
  <si>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</si>
  <si>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</si>
  <si>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</si>
  <si>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</si>
  <si>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</si>
  <si>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</si>
  <si>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</si>
  <si>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</si>
  <si>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</si>
  <si>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</si>
  <si>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</si>
  <si>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</si>
  <si>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</si>
  <si>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</si>
  <si>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</si>
  <si>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</si>
  <si>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</si>
  <si>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</si>
  <si>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</si>
  <si>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</si>
  <si>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</si>
  <si>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</si>
  <si>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</si>
  <si>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</si>
  <si>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</si>
  <si>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</si>
  <si>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</si>
  <si>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</si>
  <si>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</si>
  <si>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</si>
  <si>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</si>
  <si>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</si>
  <si>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</si>
  <si>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</si>
  <si>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</si>
  <si>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</si>
  <si>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</si>
  <si>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</si>
  <si>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</si>
  <si>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</si>
  <si>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</si>
  <si>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</si>
  <si>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</si>
  <si>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</si>
  <si>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</si>
  <si>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</si>
  <si>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</si>
  <si>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</si>
  <si>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</si>
  <si>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</si>
  <si>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</si>
  <si>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</si>
  <si>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</si>
  <si>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</si>
  <si>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</si>
  <si>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</si>
  <si>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</si>
  <si>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</si>
  <si>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</si>
  <si>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</si>
  <si>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</si>
  <si>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</si>
  <si>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</si>
  <si>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</si>
  <si>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</si>
  <si>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</si>
  <si>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</si>
  <si>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</si>
  <si>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</si>
  <si>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</si>
  <si>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</si>
  <si>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</si>
  <si>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</si>
  <si>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</si>
  <si>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</si>
  <si>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</si>
  <si>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</si>
  <si>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</si>
  <si>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</si>
  <si>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</si>
  <si>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</si>
  <si>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</si>
  <si>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</si>
  <si>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</si>
  <si>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</si>
  <si>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</si>
  <si>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</si>
  <si>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</si>
  <si>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</si>
  <si>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</si>
  <si>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</si>
  <si>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</si>
  <si>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</si>
  <si>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</si>
  <si>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</si>
  <si>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</si>
  <si>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</si>
  <si>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</si>
  <si>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</si>
  <si>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</si>
  <si>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</si>
  <si>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</si>
  <si>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</si>
  <si>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</si>
  <si>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</si>
  <si>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</si>
  <si>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</si>
  <si>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</si>
  <si>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</si>
  <si>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</si>
  <si>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</si>
  <si>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</si>
  <si>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</si>
  <si>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</si>
  <si>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</si>
  <si>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</si>
  <si>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</si>
  <si>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</si>
  <si>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</si>
  <si>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</si>
  <si>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</si>
  <si>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</si>
  <si>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</si>
  <si>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</si>
  <si>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</si>
  <si>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</si>
  <si>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</si>
  <si>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</si>
  <si>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</si>
  <si>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</si>
  <si>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</si>
  <si>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</si>
  <si>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</si>
  <si>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</si>
  <si>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</si>
  <si>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</si>
  <si>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</si>
  <si>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</si>
  <si>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</si>
  <si>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</si>
  <si>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</si>
  <si>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</si>
  <si>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</si>
  <si>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</si>
  <si>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</si>
  <si>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</si>
  <si>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</si>
  <si>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</si>
  <si>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</si>
  <si>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</si>
  <si>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</si>
  <si>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</si>
  <si>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</si>
  <si>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</si>
  <si>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</si>
  <si>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</si>
  <si>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</si>
  <si>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</si>
  <si>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</si>
  <si>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</si>
  <si>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</si>
  <si>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</si>
  <si>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</si>
  <si>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</si>
  <si>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</si>
  <si>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</si>
  <si>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</si>
  <si>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</si>
  <si>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</si>
  <si>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</si>
  <si>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</si>
  <si>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</si>
  <si>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</si>
  <si>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</si>
  <si>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</si>
  <si>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</si>
  <si>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</si>
  <si>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</si>
  <si>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</si>
  <si>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</si>
  <si>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</si>
  <si>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</si>
  <si>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</si>
  <si>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</si>
  <si>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</si>
  <si>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</si>
  <si>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</si>
  <si>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</si>
  <si>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</si>
  <si>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</si>
  <si>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</si>
  <si>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</si>
  <si>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</si>
  <si>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</si>
  <si>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</si>
  <si>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</si>
  <si>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</si>
  <si>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</si>
  <si>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</si>
  <si>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</si>
  <si>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</si>
  <si>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</si>
  <si>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</si>
  <si>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</si>
  <si>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</si>
  <si>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</si>
  <si>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</si>
  <si>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</si>
  <si>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</si>
  <si>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</si>
  <si>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</si>
  <si>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</si>
  <si>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</si>
  <si>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</si>
  <si>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</si>
  <si>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</si>
  <si>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</si>
  <si>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</si>
  <si>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</si>
  <si>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</si>
  <si>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</si>
  <si>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</si>
  <si>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</si>
  <si>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</si>
  <si>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</si>
  <si>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</si>
  <si>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</si>
  <si>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</si>
  <si>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</si>
  <si>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</si>
  <si>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</si>
  <si>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</si>
  <si>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</si>
  <si>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</si>
  <si>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</si>
  <si>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</si>
  <si>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</si>
  <si>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</si>
  <si>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</si>
  <si>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</si>
  <si>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</si>
  <si>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</si>
  <si>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</si>
  <si>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</si>
  <si>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</si>
  <si>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</si>
  <si>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</si>
  <si>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</si>
  <si>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</si>
  <si>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</si>
  <si>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</si>
  <si>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</si>
  <si>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</si>
  <si>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</si>
  <si>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</si>
  <si>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</si>
  <si>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</si>
  <si>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</si>
  <si>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</si>
  <si>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</si>
  <si>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</si>
  <si>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</si>
  <si>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</si>
  <si>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</si>
  <si>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</si>
  <si>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</si>
  <si>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</si>
  <si>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</si>
  <si>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</si>
  <si>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</si>
  <si>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</si>
  <si>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</si>
  <si>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</si>
  <si>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</si>
  <si>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</si>
  <si>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</si>
  <si>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</si>
  <si>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</si>
  <si>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</si>
  <si>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</si>
  <si>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</si>
  <si>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</si>
  <si>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</si>
  <si>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</si>
  <si>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</si>
  <si>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</si>
  <si>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</si>
  <si>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</si>
  <si>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</si>
  <si>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</si>
  <si>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</si>
  <si>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</si>
  <si>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</si>
  <si>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</si>
  <si>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</si>
  <si>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</si>
  <si>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</si>
  <si>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</si>
  <si>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</si>
  <si>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</si>
  <si>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</si>
  <si>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</si>
  <si>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</si>
  <si>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</si>
  <si>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</si>
  <si>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</si>
  <si>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</si>
  <si>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</si>
  <si>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</si>
  <si>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</si>
  <si>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</si>
  <si>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</si>
  <si>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</si>
  <si>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</si>
  <si>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</si>
  <si>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</si>
  <si>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</si>
  <si>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</si>
  <si>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</si>
  <si>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</si>
  <si>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</si>
  <si>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</si>
  <si>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</si>
  <si>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</si>
  <si>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</si>
  <si>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</si>
  <si>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</si>
  <si>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</si>
  <si>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</si>
  <si>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</si>
  <si>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</si>
  <si>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</si>
  <si>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</si>
  <si>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</si>
  <si>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</si>
  <si>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</si>
  <si>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</si>
  <si>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</si>
  <si>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</si>
  <si>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</si>
  <si>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</si>
  <si>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</si>
  <si>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</si>
  <si>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</si>
  <si>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</si>
  <si>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</si>
  <si>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</si>
  <si>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</si>
  <si>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</si>
  <si>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</si>
  <si>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</si>
  <si>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</si>
  <si>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</si>
  <si>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</si>
  <si>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</si>
  <si>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</si>
  <si>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</si>
  <si>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</si>
  <si>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</si>
  <si>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</si>
  <si>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</si>
  <si>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</si>
  <si>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</si>
  <si>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</si>
  <si>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</si>
  <si>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</si>
  <si>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</si>
  <si>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</si>
  <si>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</si>
  <si>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</si>
  <si>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</si>
  <si>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</si>
  <si>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</si>
  <si>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</si>
  <si>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</si>
  <si>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</si>
  <si>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</si>
  <si>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</si>
  <si>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</si>
  <si>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</si>
  <si>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</si>
  <si>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</si>
  <si>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</si>
  <si>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</si>
  <si>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</si>
  <si>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</si>
  <si>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</si>
  <si>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</si>
  <si>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</si>
  <si>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</si>
  <si>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</si>
  <si>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</si>
  <si>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</si>
  <si>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</si>
  <si>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</si>
  <si>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</si>
  <si>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</si>
  <si>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</si>
  <si>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</si>
  <si>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</si>
  <si>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</si>
  <si>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</si>
  <si>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</si>
  <si>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</si>
  <si>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</si>
  <si>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</si>
  <si>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</si>
  <si>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</si>
  <si>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</si>
  <si>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</si>
  <si>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</si>
  <si>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</si>
  <si>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</si>
  <si>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</si>
  <si>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</si>
  <si>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</si>
  <si>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</si>
  <si>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</si>
  <si>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</si>
  <si>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</si>
  <si>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</si>
  <si>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</si>
  <si>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</si>
  <si>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</si>
  <si>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</si>
  <si>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</si>
  <si>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</si>
  <si>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</si>
  <si>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</si>
  <si>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</si>
  <si>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</si>
  <si>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</si>
  <si>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</si>
  <si>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</si>
  <si>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</si>
  <si>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</si>
  <si>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</si>
  <si>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</si>
  <si>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</si>
  <si>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</si>
  <si>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</si>
  <si>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</si>
  <si>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</si>
  <si>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</si>
  <si>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</si>
  <si>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</si>
  <si>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</si>
  <si>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</si>
  <si>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</si>
  <si>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</si>
  <si>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</si>
  <si>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</si>
  <si>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</si>
  <si>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</si>
  <si>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</si>
  <si>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</si>
  <si>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</si>
  <si>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</si>
  <si>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</si>
  <si>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</si>
  <si>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</si>
  <si>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</si>
  <si>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</si>
  <si>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</si>
  <si>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</si>
  <si>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</si>
  <si>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</si>
  <si>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</si>
  <si>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</si>
  <si>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</si>
  <si>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</si>
  <si>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</si>
  <si>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</si>
  <si>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</si>
  <si>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</si>
  <si>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</si>
  <si>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</si>
  <si>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</si>
  <si>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</si>
  <si>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</si>
  <si>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</si>
  <si>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</si>
  <si>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</si>
  <si>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</si>
  <si>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</si>
  <si>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</si>
  <si>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</si>
  <si>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</si>
  <si>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</si>
  <si>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</si>
  <si>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</si>
  <si>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</si>
  <si>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</si>
  <si>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</si>
  <si>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</si>
  <si>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</si>
  <si>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</si>
  <si>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</si>
  <si>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</si>
  <si>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</si>
  <si>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</si>
  <si>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</si>
  <si>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</si>
  <si>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</si>
  <si>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</si>
  <si>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</si>
  <si>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</si>
  <si>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</si>
  <si>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</si>
  <si>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</si>
  <si>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</si>
  <si>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</si>
  <si>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</si>
  <si>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</si>
  <si>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</si>
  <si>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</si>
  <si>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</si>
  <si>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</si>
  <si>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</si>
  <si>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</si>
  <si>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</si>
  <si>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</si>
  <si>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</si>
  <si>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</si>
  <si>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</si>
  <si>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</si>
  <si>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</si>
  <si>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</si>
  <si>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</si>
  <si>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</si>
  <si>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</si>
  <si>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</si>
  <si>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</si>
  <si>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</si>
  <si>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</si>
  <si>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</si>
  <si>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</si>
  <si>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</si>
  <si>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</si>
  <si>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</si>
  <si>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</si>
  <si>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</si>
  <si>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</si>
  <si>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</si>
  <si>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</si>
  <si>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</si>
  <si>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</si>
  <si>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</si>
  <si>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</si>
  <si>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</si>
  <si>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</si>
  <si>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</si>
  <si>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</si>
  <si>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</si>
  <si>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</si>
  <si>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</si>
  <si>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</si>
  <si>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</si>
  <si>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</si>
  <si>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</si>
  <si>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</si>
  <si>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</si>
  <si>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</si>
  <si>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</si>
  <si>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</si>
  <si>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</si>
  <si>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</si>
  <si>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</si>
  <si>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</si>
  <si>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</si>
  <si>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</si>
  <si>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</si>
  <si>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</si>
  <si>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</si>
  <si>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</si>
  <si>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</si>
  <si>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</si>
  <si>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</si>
  <si>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</si>
  <si>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</si>
  <si>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</si>
  <si>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</si>
  <si>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</si>
  <si>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</si>
  <si>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</si>
  <si>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</si>
  <si>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</si>
  <si>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</si>
  <si>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</si>
  <si>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</si>
  <si>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</si>
  <si>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</si>
  <si>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</si>
  <si>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</si>
  <si>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</si>
  <si>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</si>
  <si>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</si>
  <si>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</si>
  <si>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</si>
  <si>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</si>
  <si>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</si>
  <si>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</si>
  <si>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</si>
  <si>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</si>
  <si>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</si>
  <si>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</si>
  <si>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</si>
  <si>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</si>
  <si>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</si>
  <si>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</si>
  <si>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</si>
  <si>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</si>
  <si>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</si>
  <si>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</si>
  <si>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</si>
  <si>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</si>
  <si>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</si>
  <si>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</si>
  <si>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</si>
  <si>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</si>
  <si>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</si>
  <si>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</si>
  <si>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</si>
  <si>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</si>
  <si>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</si>
  <si>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</si>
  <si>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</si>
  <si>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</si>
  <si>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</si>
  <si>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</si>
  <si>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</si>
  <si>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</si>
  <si>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</si>
  <si>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</si>
  <si>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</si>
  <si>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</si>
  <si>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</si>
  <si>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</si>
  <si>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</si>
  <si>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</si>
  <si>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</si>
  <si>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</si>
  <si>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</si>
  <si>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</si>
  <si>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</si>
  <si>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</si>
  <si>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</si>
  <si>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</si>
  <si>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</si>
  <si>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</si>
  <si>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</si>
  <si>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</si>
  <si>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</si>
  <si>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</si>
  <si>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</si>
  <si>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</si>
  <si>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</si>
  <si>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</si>
  <si>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</si>
  <si>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</si>
  <si>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</si>
  <si>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</si>
  <si>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</si>
  <si>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</si>
  <si>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</si>
  <si>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</si>
  <si>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</si>
  <si>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</si>
  <si>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</si>
  <si>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</si>
  <si>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</si>
  <si>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</si>
  <si>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</si>
  <si>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</si>
  <si>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</si>
  <si>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</si>
  <si>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</si>
  <si>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</si>
  <si>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</si>
  <si>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</si>
  <si>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</si>
  <si>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</si>
  <si>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</si>
  <si>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</si>
  <si>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</si>
  <si>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</si>
  <si>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</si>
  <si>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</si>
  <si>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</si>
  <si>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</si>
  <si>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</si>
  <si>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</si>
  <si>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</si>
  <si>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</si>
  <si>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</si>
  <si>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</si>
  <si>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</si>
  <si>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</si>
  <si>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</si>
  <si>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</si>
  <si>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</si>
  <si>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</si>
  <si>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</si>
  <si>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</si>
  <si>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</si>
  <si>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</si>
  <si>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</si>
  <si>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</si>
  <si>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</si>
  <si>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</si>
  <si>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</si>
  <si>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</si>
  <si>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</si>
  <si>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</si>
  <si>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</si>
  <si>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</si>
  <si>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</si>
  <si>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</si>
  <si>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</si>
  <si>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</si>
  <si>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</si>
  <si>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</si>
  <si>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</si>
  <si>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</si>
  <si>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</si>
  <si>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</si>
  <si>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</si>
  <si>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</si>
  <si>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</si>
  <si>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</si>
  <si>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</si>
  <si>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</si>
  <si>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</si>
  <si>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</si>
  <si>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</si>
  <si>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</si>
  <si>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</si>
  <si>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</si>
  <si>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</si>
  <si>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</si>
  <si>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</si>
  <si>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</si>
  <si>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</si>
  <si>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</si>
  <si>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</si>
  <si>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</si>
  <si>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</si>
  <si>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</si>
  <si>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</si>
  <si>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</si>
  <si>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</si>
  <si>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</si>
  <si>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</si>
  <si>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</si>
  <si>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</si>
  <si>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</si>
  <si>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</si>
  <si>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</si>
  <si>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</si>
  <si>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</si>
  <si>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</si>
  <si>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</si>
  <si>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</si>
  <si>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</si>
  <si>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</si>
  <si>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</si>
  <si>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</si>
  <si>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</si>
  <si>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</si>
  <si>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</si>
  <si>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</si>
  <si>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</si>
  <si>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</si>
  <si>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</si>
  <si>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</si>
  <si>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</si>
  <si>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</si>
  <si>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</si>
  <si>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</si>
  <si>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</si>
  <si>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</si>
  <si>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</si>
  <si>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</si>
  <si>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</si>
  <si>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</si>
  <si>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</si>
  <si>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</si>
  <si>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</si>
  <si>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</si>
  <si>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</si>
  <si>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</si>
  <si>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</si>
  <si>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</si>
  <si>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</si>
  <si>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</si>
  <si>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</si>
  <si>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</si>
  <si>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</si>
  <si>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</si>
  <si>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</si>
  <si>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</si>
  <si>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</si>
  <si>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</si>
  <si>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</si>
  <si>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</si>
  <si>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</si>
  <si>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</si>
  <si>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</si>
  <si>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</si>
  <si>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</si>
  <si>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</si>
  <si>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</si>
  <si>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</si>
  <si>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</si>
  <si>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</si>
  <si>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</si>
  <si>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</si>
  <si>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</si>
  <si>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</si>
  <si>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</si>
  <si>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</si>
  <si>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</si>
  <si>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</si>
  <si>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</si>
  <si>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</si>
  <si>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</si>
  <si>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</si>
  <si>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</si>
  <si>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</si>
  <si>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</si>
  <si>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</si>
  <si>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</si>
  <si>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</si>
  <si>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</si>
  <si>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</si>
  <si>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</si>
  <si>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</si>
  <si>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</si>
  <si>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</si>
  <si>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</si>
  <si>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</si>
  <si>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</si>
  <si>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</si>
  <si>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</si>
  <si>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</si>
  <si>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</si>
  <si>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</si>
  <si>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</si>
  <si>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</si>
  <si>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</si>
  <si>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</si>
  <si>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</si>
  <si>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</si>
  <si>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</si>
  <si>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</si>
  <si>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</si>
  <si>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</si>
  <si>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</si>
  <si>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</si>
  <si>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</si>
  <si>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</si>
  <si>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</si>
  <si>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</si>
  <si>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</si>
  <si>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</si>
  <si>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</si>
  <si>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</si>
  <si>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</si>
  <si>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</si>
  <si>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</si>
  <si>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</si>
  <si>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</si>
  <si>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</si>
  <si>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</si>
  <si>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</si>
  <si>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</si>
  <si>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</si>
  <si>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</si>
  <si>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</si>
  <si>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</si>
  <si>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</si>
  <si>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</si>
  <si>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</si>
  <si>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</si>
  <si>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</si>
  <si>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</si>
  <si>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</si>
  <si>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</si>
  <si>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</si>
  <si>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</si>
  <si>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</si>
  <si>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</si>
  <si>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</si>
  <si>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</si>
  <si>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</si>
  <si>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</si>
  <si>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</si>
  <si>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</si>
  <si>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</si>
  <si>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</si>
  <si>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</si>
  <si>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</si>
  <si>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</si>
  <si>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</si>
  <si>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</si>
  <si>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</si>
  <si>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</si>
  <si>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</si>
  <si>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</si>
  <si>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</si>
  <si>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</si>
  <si>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</si>
  <si>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</si>
  <si>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</si>
  <si>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</si>
  <si>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</si>
  <si>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</si>
  <si>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</si>
  <si>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</si>
  <si>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</si>
  <si>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</si>
  <si>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</si>
  <si>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</si>
  <si>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</si>
  <si>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</si>
  <si>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</si>
  <si>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</si>
  <si>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</si>
  <si>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</si>
  <si>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</si>
  <si>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</si>
  <si>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</si>
  <si>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</si>
  <si>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</si>
  <si>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</si>
  <si>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</si>
  <si>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</si>
  <si>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</si>
  <si>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</si>
  <si>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</si>
  <si>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</si>
  <si>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</si>
  <si>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</si>
  <si>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</si>
  <si>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</si>
  <si>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</si>
  <si>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</si>
  <si>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</si>
  <si>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</si>
  <si>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</si>
  <si>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</si>
  <si>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</si>
  <si>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</si>
  <si>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</si>
  <si>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</si>
  <si>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</si>
  <si>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</si>
  <si>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</si>
  <si>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</si>
  <si>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</si>
  <si>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</si>
  <si>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</si>
  <si>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</si>
  <si>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</si>
  <si>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</si>
  <si>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</si>
  <si>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</si>
  <si>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</si>
  <si>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</si>
  <si>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</si>
  <si>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</si>
  <si>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</si>
  <si>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</si>
  <si>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</si>
  <si>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</si>
  <si>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</si>
  <si>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</si>
  <si>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</si>
  <si>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</si>
  <si>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</si>
  <si>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</si>
  <si>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</si>
  <si>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</si>
  <si>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</si>
  <si>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</si>
  <si>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</si>
  <si>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</si>
  <si>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</si>
  <si>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</si>
  <si>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</si>
  <si>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</si>
  <si>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</si>
  <si>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</si>
  <si>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</si>
  <si>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</si>
  <si>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</si>
  <si>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</si>
  <si>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</si>
  <si>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</si>
  <si>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</si>
  <si>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</si>
  <si>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</si>
  <si>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</si>
  <si>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</si>
  <si>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</si>
  <si>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</si>
  <si>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</si>
  <si>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</si>
  <si>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</si>
  <si>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</si>
  <si>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</si>
  <si>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</si>
  <si>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</si>
  <si>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</si>
  <si>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</si>
  <si>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</si>
  <si>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</si>
  <si>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</si>
  <si>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</si>
  <si>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</si>
  <si>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</si>
  <si>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</si>
  <si>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</si>
  <si>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</si>
  <si>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</si>
  <si>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</si>
  <si>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</si>
  <si>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</si>
  <si>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</si>
  <si>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</si>
  <si>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</si>
  <si>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</si>
  <si>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</si>
  <si>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</si>
  <si>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</si>
  <si>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</si>
  <si>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</si>
  <si>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</si>
  <si>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</si>
  <si>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</si>
  <si>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</si>
  <si>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</si>
  <si>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</si>
  <si>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</si>
  <si>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</si>
  <si>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</si>
  <si>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</si>
  <si>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</si>
  <si>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</si>
  <si>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</si>
  <si>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</si>
  <si>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</si>
  <si>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</si>
  <si>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</si>
  <si>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</si>
  <si>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</si>
  <si>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</si>
  <si>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</si>
  <si>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</si>
  <si>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</si>
  <si>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</si>
  <si>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</si>
  <si>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</si>
  <si>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</si>
  <si>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</si>
  <si>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</si>
  <si>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</si>
  <si>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</si>
  <si>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</si>
  <si>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</si>
  <si>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</si>
  <si>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</si>
  <si>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</si>
  <si>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</si>
  <si>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</si>
  <si>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</si>
  <si>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</si>
  <si>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</si>
  <si>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</si>
  <si>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</si>
  <si>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</si>
  <si>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</si>
  <si>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</si>
  <si>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</si>
  <si>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</si>
  <si>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</si>
  <si>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</si>
  <si>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</si>
  <si>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</si>
  <si>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</si>
  <si>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</si>
  <si>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</si>
  <si>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</si>
  <si>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</si>
  <si>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</si>
  <si>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</si>
  <si>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</si>
  <si>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</si>
  <si>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</si>
  <si>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</si>
  <si>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</si>
  <si>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</si>
  <si>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</si>
  <si>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</si>
  <si>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</si>
  <si>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</si>
  <si>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</si>
  <si>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</si>
  <si>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</si>
  <si>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</si>
  <si>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</si>
  <si>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</si>
  <si>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</si>
  <si>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</si>
  <si>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</si>
  <si>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</si>
  <si>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</si>
  <si>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</si>
  <si>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</si>
  <si>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</si>
  <si>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</si>
  <si>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</si>
  <si>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</si>
  <si>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</si>
  <si>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</si>
  <si>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</si>
  <si>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</si>
  <si>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</si>
  <si>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</si>
  <si>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</si>
  <si>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</si>
  <si>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</si>
  <si>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</si>
  <si>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</si>
  <si>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</si>
  <si>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</si>
  <si>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</si>
  <si>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</si>
  <si>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</si>
  <si>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</si>
  <si>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</si>
  <si>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</si>
  <si>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</si>
  <si>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</si>
  <si>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</si>
  <si>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</si>
  <si>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</si>
  <si>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</si>
  <si>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</si>
  <si>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</si>
  <si>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</si>
  <si>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</si>
  <si>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</si>
  <si>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</si>
  <si>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</si>
  <si>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</si>
  <si>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</si>
  <si>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</si>
  <si>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</si>
  <si>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</si>
  <si>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</si>
  <si>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</si>
  <si>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</si>
  <si>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</si>
  <si>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</si>
  <si>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</si>
  <si>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</si>
  <si>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</si>
  <si>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</si>
  <si>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</si>
  <si>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</si>
  <si>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</si>
  <si>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</si>
  <si>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</si>
  <si>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</si>
  <si>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</si>
  <si>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</si>
  <si>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</si>
  <si>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</si>
  <si>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</si>
  <si>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</si>
  <si>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</si>
  <si>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</si>
  <si>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</si>
  <si>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</si>
  <si>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</si>
  <si>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</si>
  <si>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</si>
  <si>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</si>
  <si>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</si>
  <si>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</si>
  <si>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</si>
  <si>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</si>
  <si>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</si>
  <si>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</si>
  <si>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</si>
  <si>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</si>
  <si>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</si>
  <si>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</si>
  <si>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</si>
  <si>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</si>
  <si>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</si>
  <si>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</si>
  <si>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</si>
  <si>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</si>
  <si>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</si>
  <si>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</si>
  <si>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</si>
  <si>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</si>
  <si>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</si>
  <si>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</si>
  <si>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</si>
  <si>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</si>
  <si>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</si>
  <si>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</si>
  <si>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</si>
  <si>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</si>
  <si>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</si>
  <si>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</si>
  <si>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</si>
  <si>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</si>
  <si>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</si>
  <si>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</si>
  <si>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</si>
  <si>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</si>
  <si>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</si>
  <si>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</si>
  <si>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</si>
  <si>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</si>
  <si>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</si>
  <si>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</si>
  <si>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</si>
  <si>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</si>
  <si>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</si>
  <si>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</si>
  <si>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</si>
  <si>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</si>
  <si>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</si>
  <si>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</si>
  <si>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</si>
  <si>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</si>
  <si>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</si>
  <si>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</si>
  <si>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</si>
  <si>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</si>
  <si>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</si>
  <si>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</si>
  <si>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</si>
  <si>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</si>
  <si>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</si>
  <si>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</si>
  <si>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</si>
  <si>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</si>
  <si>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</si>
  <si>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</si>
  <si>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</si>
  <si>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</si>
  <si>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</si>
  <si>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</si>
  <si>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</si>
  <si>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</si>
  <si>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</si>
  <si>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</si>
  <si>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</si>
  <si>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</si>
  <si>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</si>
  <si>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</si>
  <si>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</si>
  <si>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</si>
  <si>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</si>
  <si>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</si>
  <si>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</si>
  <si>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</si>
  <si>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</si>
  <si>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</si>
  <si>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</si>
  <si>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</si>
  <si>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</si>
  <si>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</si>
  <si>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</si>
  <si>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</si>
  <si>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</si>
  <si>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</si>
  <si>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</si>
  <si>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</si>
  <si>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</si>
  <si>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</si>
  <si>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</si>
  <si>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</si>
  <si>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</si>
  <si>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</si>
  <si>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</si>
  <si>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</si>
  <si>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</si>
  <si>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</si>
  <si>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</si>
  <si>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</si>
  <si>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</si>
  <si>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</si>
  <si>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</si>
  <si>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</si>
  <si>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</si>
  <si>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</si>
  <si>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</si>
  <si>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</si>
  <si>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</si>
  <si>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</si>
  <si>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</si>
  <si>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</si>
  <si>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</si>
  <si>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</si>
  <si>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</si>
  <si>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</si>
  <si>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</si>
  <si>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</si>
  <si>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</si>
  <si>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</si>
  <si>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</si>
  <si>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</si>
  <si>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</si>
  <si>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</si>
  <si>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</si>
  <si>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</si>
  <si>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</si>
  <si>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</si>
  <si>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</si>
  <si>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</si>
  <si>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</si>
  <si>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</si>
  <si>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</si>
  <si>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</si>
  <si>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</si>
  <si>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</si>
  <si>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</si>
  <si>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</si>
  <si>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</si>
  <si>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</si>
  <si>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</si>
  <si>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</si>
  <si>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</si>
  <si>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</si>
  <si>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</si>
  <si>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</si>
  <si>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</si>
  <si>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</si>
  <si>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</si>
  <si>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</si>
  <si>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</si>
  <si>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</si>
  <si>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</si>
  <si>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</si>
  <si>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</si>
  <si>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</si>
  <si>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</si>
  <si>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</si>
  <si>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</si>
  <si>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</si>
  <si>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</si>
  <si>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</si>
  <si>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</si>
  <si>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</si>
  <si>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</si>
  <si>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</si>
  <si>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</si>
  <si>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</si>
  <si>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</si>
  <si>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</si>
  <si>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</si>
  <si>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</si>
  <si>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</si>
  <si>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</si>
  <si>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</si>
  <si>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</si>
  <si>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</si>
  <si>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</si>
  <si>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</si>
  <si>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</si>
  <si>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</si>
  <si>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</si>
  <si>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</si>
  <si>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</si>
  <si>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</si>
  <si>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</si>
  <si>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</si>
  <si>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</si>
  <si>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</si>
  <si>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</si>
  <si>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</si>
  <si>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</si>
  <si>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</si>
  <si>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</si>
  <si>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</si>
  <si>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</si>
  <si>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</si>
  <si>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</si>
  <si>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</si>
  <si>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</si>
  <si>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</si>
  <si>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</si>
  <si>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</si>
  <si>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</si>
  <si>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</si>
  <si>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</si>
  <si>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</si>
  <si>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</si>
  <si>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</si>
  <si>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</si>
  <si>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</si>
  <si>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</si>
  <si>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</si>
  <si>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</si>
  <si>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</si>
  <si>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</si>
  <si>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</si>
  <si>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</si>
  <si>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</si>
  <si>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</si>
  <si>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</si>
  <si>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</si>
  <si>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</si>
  <si>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</si>
  <si>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</si>
  <si>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</si>
  <si>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</si>
  <si>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</si>
  <si>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</si>
  <si>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</si>
  <si>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</si>
  <si>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</si>
  <si>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</si>
  <si>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</si>
  <si>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</si>
  <si>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</si>
  <si>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</si>
  <si>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</si>
  <si>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</si>
  <si>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</si>
  <si>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</si>
  <si>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</si>
  <si>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</si>
  <si>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</si>
  <si>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</si>
  <si>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</si>
  <si>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</si>
  <si>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</si>
  <si>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</si>
  <si>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</si>
  <si>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</si>
  <si>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</si>
  <si>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</si>
  <si>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</si>
  <si>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</si>
  <si>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</si>
  <si>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</si>
  <si>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</si>
  <si>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</si>
  <si>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</si>
  <si>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</si>
  <si>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</si>
  <si>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</si>
  <si>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</si>
  <si>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</si>
  <si>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</si>
  <si>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</si>
  <si>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</si>
  <si>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</si>
  <si>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</si>
  <si>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</si>
  <si>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</si>
  <si>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</si>
  <si>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</si>
  <si>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</si>
  <si>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</si>
  <si>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</si>
  <si>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</si>
  <si>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</si>
  <si>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</si>
  <si>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</si>
  <si>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</si>
  <si>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</si>
  <si>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</si>
  <si>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</si>
  <si>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</si>
  <si>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</si>
  <si>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</si>
  <si>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</si>
  <si>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</si>
  <si>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</si>
  <si>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</si>
  <si>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</si>
  <si>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</si>
  <si>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</si>
  <si>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</si>
  <si>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</si>
  <si>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</si>
  <si>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</si>
  <si>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</si>
  <si>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</si>
  <si>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</si>
  <si>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</si>
  <si>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</si>
  <si>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</si>
  <si>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</si>
  <si>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</si>
  <si>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</si>
  <si>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</si>
  <si>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</si>
  <si>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</si>
  <si>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</si>
  <si>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</si>
  <si>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</si>
  <si>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</si>
  <si>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</si>
  <si>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</si>
  <si>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</si>
  <si>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</si>
  <si>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</si>
  <si>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</si>
  <si>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</si>
  <si>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</si>
  <si>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</si>
  <si>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</si>
  <si>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</si>
  <si>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</si>
  <si>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</si>
  <si>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</si>
  <si>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</si>
  <si>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</si>
  <si>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</si>
  <si>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</si>
  <si>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</si>
  <si>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</si>
  <si>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</si>
  <si>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</si>
  <si>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</si>
  <si>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</si>
  <si>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</si>
  <si>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</si>
  <si>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</si>
  <si>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</si>
  <si>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</si>
  <si>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</si>
  <si>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</si>
  <si>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</si>
  <si>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</si>
  <si>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</si>
  <si>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</si>
  <si>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</si>
  <si>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</si>
  <si>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</si>
  <si>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</si>
  <si>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</si>
  <si>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</si>
  <si>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</si>
  <si>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</si>
  <si>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</si>
  <si>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</si>
  <si>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</si>
  <si>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</si>
  <si>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</si>
  <si>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</si>
  <si>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</si>
  <si>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</si>
  <si>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</si>
  <si>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</si>
  <si>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</si>
  <si>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</si>
  <si>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</si>
  <si>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</si>
  <si>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</si>
  <si>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</si>
  <si>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</si>
  <si>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</si>
  <si>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</si>
  <si>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</si>
  <si>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</si>
  <si>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</si>
  <si>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</si>
  <si>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</si>
  <si>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</si>
  <si>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</si>
  <si>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</si>
  <si>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</si>
  <si>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</si>
  <si>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</si>
  <si>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</si>
  <si>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</si>
  <si>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</si>
  <si>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</si>
  <si>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</si>
  <si>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</si>
  <si>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</si>
  <si>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</si>
  <si>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</si>
  <si>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</si>
  <si>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</si>
  <si>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</si>
  <si>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</si>
  <si>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</si>
  <si>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</si>
  <si>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</si>
  <si>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</si>
  <si>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</si>
  <si>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</si>
  <si>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</si>
  <si>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</si>
  <si>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</si>
  <si>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</si>
  <si>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</si>
  <si>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</si>
  <si>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</si>
  <si>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</si>
  <si>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</si>
  <si>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</si>
  <si>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</si>
  <si>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</si>
  <si>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</si>
  <si>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</si>
  <si>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</si>
  <si>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</si>
  <si>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</si>
  <si>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</si>
  <si>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</si>
  <si>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</si>
  <si>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</si>
  <si>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</si>
  <si>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</si>
  <si>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</si>
  <si>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</si>
  <si>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</si>
  <si>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</si>
  <si>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</si>
  <si>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</si>
  <si>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</si>
  <si>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</si>
  <si>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</si>
  <si>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</si>
  <si>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</si>
  <si>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</si>
  <si>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</si>
  <si>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</si>
  <si>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</si>
  <si>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</si>
  <si>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</si>
  <si>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</si>
  <si>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</si>
  <si>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</si>
  <si>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</si>
  <si>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</si>
  <si>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</si>
  <si>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</si>
  <si>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</si>
  <si>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</si>
  <si>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</si>
  <si>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</si>
  <si>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</si>
  <si>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</si>
  <si>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</si>
  <si>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</si>
  <si>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</si>
  <si>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</si>
  <si>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</si>
  <si>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</si>
  <si>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</si>
  <si>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</si>
  <si>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</si>
  <si>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</si>
  <si>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</si>
  <si>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</si>
  <si>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</si>
  <si>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</si>
  <si>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</si>
  <si>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</si>
  <si>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</si>
  <si>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</si>
  <si>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</si>
  <si>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</si>
  <si>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</si>
  <si>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</si>
  <si>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</si>
  <si>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</si>
  <si>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</si>
  <si>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</si>
  <si>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</si>
  <si>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</si>
  <si>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</si>
  <si>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</si>
  <si>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</si>
  <si>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</si>
  <si>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</si>
  <si>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</si>
  <si>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</si>
  <si>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</si>
  <si>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</si>
  <si>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</si>
  <si>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</si>
  <si>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</si>
  <si>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</si>
  <si>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</si>
  <si>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</si>
  <si>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</si>
  <si>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</si>
  <si>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</si>
  <si>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</si>
  <si>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</si>
  <si>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</si>
  <si>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</si>
  <si>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</si>
  <si>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</si>
  <si>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</si>
  <si>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</si>
  <si>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</si>
  <si>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</si>
  <si>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</si>
  <si>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</si>
  <si>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</si>
  <si>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</si>
  <si>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</si>
  <si>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</si>
  <si>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</si>
  <si>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</si>
  <si>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</si>
  <si>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</si>
  <si>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</si>
  <si>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</si>
  <si>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</si>
  <si>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</si>
  <si>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</si>
  <si>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</si>
  <si>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</si>
  <si>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</si>
  <si>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</si>
  <si>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</si>
  <si>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</si>
  <si>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</si>
  <si>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</si>
  <si>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</si>
  <si>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</si>
  <si>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</si>
  <si>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</si>
  <si>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</si>
  <si>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</si>
  <si>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</si>
  <si>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</si>
  <si>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</si>
  <si>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</si>
  <si>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</si>
  <si>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</si>
  <si>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</si>
  <si>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</si>
  <si>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</si>
  <si>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</si>
  <si>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</si>
  <si>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</si>
  <si>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</si>
  <si>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</si>
  <si>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</si>
  <si>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</si>
  <si>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</si>
  <si>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</si>
  <si>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</si>
  <si>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</si>
  <si>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</si>
  <si>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</si>
  <si>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</si>
  <si>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</si>
  <si>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</si>
  <si>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</si>
  <si>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</si>
  <si>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</si>
  <si>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</si>
  <si>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</si>
  <si>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</si>
  <si>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</si>
  <si>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</si>
  <si>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</si>
  <si>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</si>
  <si>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</si>
  <si>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</si>
  <si>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</si>
  <si>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</si>
  <si>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</si>
  <si>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</si>
  <si>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</si>
  <si>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</si>
  <si>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</si>
  <si>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</si>
  <si>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</si>
  <si>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</si>
  <si>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</si>
  <si>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</si>
  <si>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</si>
  <si>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</si>
  <si>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</si>
  <si>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</si>
  <si>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</si>
  <si>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</si>
  <si>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</si>
  <si>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</si>
  <si>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</si>
  <si>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</si>
  <si>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</si>
  <si>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</si>
  <si>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</si>
  <si>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</si>
  <si>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</si>
  <si>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</si>
  <si>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</si>
  <si>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</si>
  <si>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</si>
  <si>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</si>
  <si>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</si>
  <si>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</si>
  <si>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</si>
  <si>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</si>
  <si>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</si>
  <si>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</si>
  <si>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</si>
  <si>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</si>
  <si>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</si>
  <si>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</si>
  <si>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</si>
  <si>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</si>
  <si>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</si>
  <si>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</si>
  <si>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</si>
  <si>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</si>
  <si>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</si>
  <si>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</si>
  <si>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</si>
  <si>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</si>
  <si>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</si>
  <si>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</si>
  <si>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</si>
  <si>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</si>
  <si>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</si>
  <si>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</si>
  <si>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</si>
  <si>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</si>
  <si>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</si>
  <si>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</si>
  <si>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</si>
  <si>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</si>
  <si>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</si>
  <si>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</si>
  <si>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</si>
  <si>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</si>
  <si>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</si>
  <si>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</si>
  <si>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</si>
  <si>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</si>
  <si>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</si>
  <si>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</si>
  <si>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</si>
  <si>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</si>
  <si>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</si>
  <si>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</si>
  <si>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</si>
  <si>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</si>
  <si>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</si>
  <si>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</si>
  <si>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</si>
  <si>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</si>
  <si>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</si>
  <si>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</si>
  <si>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</si>
  <si>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</si>
  <si>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</si>
  <si>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</si>
  <si>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</si>
  <si>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</si>
  <si>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</si>
  <si>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</si>
  <si>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</si>
  <si>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</si>
  <si>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</si>
  <si>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</si>
  <si>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</si>
  <si>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</si>
  <si>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</si>
  <si>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</si>
  <si>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</si>
  <si>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</si>
  <si>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</si>
  <si>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</si>
  <si>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</si>
  <si>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</si>
  <si>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</si>
  <si>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</si>
  <si>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</si>
  <si>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</si>
  <si>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</si>
  <si>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</si>
  <si>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</si>
  <si>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</si>
  <si>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</si>
  <si>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</si>
  <si>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</si>
  <si>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</si>
  <si>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</si>
  <si>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</si>
  <si>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</si>
  <si>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</si>
  <si>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</si>
  <si>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</si>
  <si>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</si>
  <si>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</si>
  <si>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</si>
  <si>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</si>
  <si>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</si>
  <si>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</si>
  <si>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</si>
  <si>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</si>
  <si>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</si>
  <si>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</si>
  <si>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</si>
  <si>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</si>
  <si>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</si>
  <si>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</si>
  <si>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</si>
  <si>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</si>
  <si>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</si>
  <si>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</si>
  <si>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</si>
  <si>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</si>
  <si>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</si>
  <si>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</si>
  <si>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</si>
  <si>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</si>
  <si>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</si>
  <si>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</si>
  <si>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</si>
  <si>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</si>
  <si>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</si>
  <si>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</si>
  <si>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</si>
  <si>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</si>
  <si>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</si>
  <si>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</si>
  <si>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</si>
  <si>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</si>
  <si>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</si>
  <si>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</si>
  <si>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</si>
  <si>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</si>
  <si>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</si>
  <si>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</si>
  <si>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</si>
  <si>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</si>
  <si>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</si>
  <si>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</si>
  <si>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</si>
  <si>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</si>
  <si>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</si>
  <si>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</si>
  <si>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</si>
  <si>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</si>
  <si>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</si>
  <si>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</si>
  <si>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</si>
  <si>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</si>
  <si>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</si>
  <si>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</si>
  <si>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</si>
  <si>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</si>
  <si>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</si>
  <si>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</si>
  <si>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</si>
  <si>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</si>
  <si>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</si>
  <si>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</si>
  <si>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</si>
  <si>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</si>
  <si>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</si>
  <si>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</si>
  <si>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</si>
  <si>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</si>
  <si>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</si>
  <si>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</si>
  <si>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</si>
  <si>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</si>
  <si>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</si>
  <si>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</si>
  <si>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</si>
  <si>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</si>
  <si>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</si>
  <si>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</si>
  <si>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</si>
  <si>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</si>
  <si>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</si>
  <si>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</si>
  <si>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</si>
  <si>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</si>
  <si>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</si>
  <si>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</si>
  <si>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</si>
  <si>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</si>
  <si>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</si>
  <si>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</si>
  <si>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</si>
  <si>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</si>
  <si>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</si>
  <si>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</si>
  <si>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</si>
  <si>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</si>
  <si>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</si>
  <si>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</si>
  <si>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</si>
  <si>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</si>
  <si>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</si>
  <si>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</si>
  <si>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</si>
  <si>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</si>
  <si>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</si>
  <si>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</si>
  <si>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</si>
  <si>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</si>
  <si>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</si>
  <si>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</si>
  <si>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</si>
  <si>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</si>
  <si>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</si>
  <si>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</si>
  <si>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</si>
  <si>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</si>
  <si>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</si>
  <si>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</si>
  <si>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</si>
  <si>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</si>
  <si>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</si>
  <si>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</si>
  <si>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</si>
  <si>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</si>
  <si>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</si>
  <si>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</si>
  <si>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</si>
  <si>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</si>
  <si>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</si>
  <si>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</si>
  <si>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</si>
  <si>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</si>
  <si>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</si>
  <si>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</si>
  <si>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</si>
  <si>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</si>
  <si>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</si>
  <si>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</si>
  <si>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</si>
  <si>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</si>
  <si>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</si>
  <si>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</si>
  <si>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</si>
  <si>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</si>
  <si>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</si>
  <si>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</si>
  <si>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</si>
  <si>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</si>
  <si>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</si>
  <si>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</si>
  <si>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</si>
  <si>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</si>
  <si>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</si>
  <si>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</si>
  <si>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</si>
  <si>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</si>
  <si>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</si>
  <si>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</si>
  <si>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</si>
  <si>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</si>
  <si>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</si>
  <si>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</si>
  <si>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</si>
  <si>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</si>
  <si>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</si>
  <si>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</si>
  <si>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</si>
  <si>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</si>
  <si>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</si>
  <si>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</si>
  <si>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</si>
  <si>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</si>
  <si>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</si>
  <si>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</si>
  <si>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</si>
  <si>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</si>
  <si>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</si>
  <si>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</si>
  <si>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</si>
  <si>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</si>
  <si>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</si>
  <si>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</si>
  <si>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</si>
  <si>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</si>
  <si>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</si>
  <si>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</si>
  <si>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</si>
  <si>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</si>
  <si>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</si>
  <si>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</si>
  <si>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</si>
  <si>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</si>
  <si>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</si>
  <si>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</si>
  <si>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</si>
  <si>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</si>
  <si>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</si>
  <si>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</si>
  <si>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</si>
  <si>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</si>
  <si>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</si>
  <si>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</si>
  <si>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</si>
  <si>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</si>
  <si>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</si>
  <si>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</si>
  <si>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</si>
  <si>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</si>
  <si>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</si>
  <si>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</si>
  <si>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</si>
  <si>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</si>
  <si>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</si>
  <si>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</si>
  <si>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</si>
  <si>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</si>
  <si>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</si>
  <si>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</si>
  <si>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</si>
  <si>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</si>
  <si>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</si>
  <si>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</si>
  <si>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</si>
  <si>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</si>
  <si>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</si>
  <si>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</si>
  <si>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</si>
  <si>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</si>
  <si>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</si>
  <si>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</si>
  <si>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</si>
  <si>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</si>
  <si>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</si>
  <si>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</si>
  <si>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</si>
  <si>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</si>
  <si>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</si>
  <si>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</si>
  <si>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</si>
  <si>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</si>
  <si>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</si>
  <si>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</si>
  <si>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</si>
  <si>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</si>
  <si>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</si>
  <si>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</si>
  <si>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</si>
  <si>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</si>
  <si>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</si>
  <si>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</si>
  <si>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</si>
  <si>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</si>
  <si>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</si>
  <si>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</si>
  <si>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</si>
  <si>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</si>
  <si>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</si>
  <si>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</si>
  <si>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</si>
  <si>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</si>
  <si>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</si>
  <si>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</si>
  <si>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</si>
  <si>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</si>
  <si>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</si>
  <si>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</si>
  <si>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</si>
  <si>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</si>
  <si>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</si>
  <si>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</si>
  <si>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</si>
  <si>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</si>
  <si>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</si>
  <si>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</si>
  <si>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</si>
  <si>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</si>
  <si>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</si>
  <si>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</si>
  <si>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</si>
  <si>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</si>
  <si>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</si>
  <si>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</si>
  <si>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</si>
  <si>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</si>
  <si>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</si>
  <si>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</si>
  <si>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</si>
  <si>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</si>
  <si>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</si>
  <si>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</si>
  <si>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</si>
  <si>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</si>
  <si>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</si>
  <si>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</si>
  <si>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</si>
  <si>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</si>
  <si>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</si>
  <si>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</si>
  <si>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</si>
  <si>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</si>
  <si>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</si>
  <si>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</si>
  <si>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</si>
  <si>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</si>
  <si>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</si>
  <si>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</si>
  <si>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</si>
  <si>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</si>
  <si>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</si>
  <si>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</si>
  <si>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</si>
  <si>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</si>
  <si>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</si>
  <si>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</si>
  <si>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</si>
  <si>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</si>
  <si>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</si>
  <si>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</si>
  <si>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</si>
  <si>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</si>
  <si>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</si>
  <si>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</si>
  <si>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</si>
  <si>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</si>
  <si>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</si>
  <si>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</si>
  <si>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</si>
  <si>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</si>
  <si>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</si>
  <si>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</si>
  <si>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</si>
  <si>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</si>
  <si>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</si>
  <si>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</si>
  <si>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</si>
  <si>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</si>
  <si>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</si>
  <si>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</si>
  <si>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</si>
  <si>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</si>
  <si>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</si>
  <si>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</si>
  <si>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</si>
  <si>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</si>
  <si>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</si>
  <si>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</si>
  <si>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</si>
  <si>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</si>
  <si>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</si>
  <si>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</si>
  <si>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</si>
  <si>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</si>
  <si>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</si>
  <si>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</si>
  <si>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</si>
  <si>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</si>
  <si>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</si>
  <si>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</si>
  <si>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</si>
  <si>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</si>
  <si>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</si>
  <si>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</si>
  <si>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</si>
  <si>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</si>
  <si>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</si>
  <si>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</si>
  <si>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</si>
  <si>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</si>
  <si>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</si>
  <si>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</si>
  <si>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</si>
  <si>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</si>
  <si>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</si>
  <si>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</si>
  <si>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</si>
  <si>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</si>
  <si>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</si>
  <si>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</si>
  <si>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</si>
  <si>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</si>
  <si>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</si>
  <si>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</si>
  <si>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</si>
  <si>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</si>
  <si>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</si>
  <si>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</si>
  <si>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</si>
  <si>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</si>
  <si>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</si>
  <si>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</si>
  <si>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</si>
  <si>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</si>
  <si>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</si>
  <si>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</si>
  <si>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</si>
  <si>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</si>
  <si>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</si>
  <si>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</si>
  <si>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</si>
  <si>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</si>
  <si>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</si>
  <si>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</si>
  <si>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</si>
  <si>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</si>
  <si>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</si>
  <si>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</si>
  <si>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</si>
  <si>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</si>
  <si>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</si>
  <si>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</si>
  <si>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</si>
  <si>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</si>
  <si>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</si>
  <si>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</si>
  <si>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</si>
  <si>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</si>
  <si>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</si>
  <si>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</si>
  <si>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</si>
  <si>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</si>
  <si>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</si>
  <si>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</si>
  <si>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</si>
  <si>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</si>
  <si>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</si>
  <si>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</si>
  <si>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</si>
  <si>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</si>
  <si>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</si>
  <si>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</si>
  <si>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</si>
  <si>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</si>
  <si>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</si>
  <si>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</si>
  <si>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</si>
  <si>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</si>
  <si>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</si>
  <si>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</si>
  <si>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</si>
  <si>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</si>
  <si>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</si>
  <si>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</si>
  <si>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</si>
  <si>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</si>
  <si>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</si>
  <si>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</si>
  <si>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</si>
  <si>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</si>
  <si>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</si>
  <si>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</si>
  <si>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</si>
  <si>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</si>
  <si>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</si>
  <si>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</si>
  <si>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</si>
  <si>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</si>
  <si>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</si>
  <si>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</si>
  <si>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</si>
  <si>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</si>
  <si>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</si>
  <si>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</si>
  <si>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</si>
  <si>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</si>
  <si>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</si>
  <si>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</si>
  <si>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</si>
  <si>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</si>
  <si>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</si>
  <si>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</si>
  <si>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</si>
  <si>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</si>
  <si>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</si>
  <si>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</si>
  <si>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</si>
  <si>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</si>
  <si>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</si>
  <si>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</si>
  <si>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</si>
  <si>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</si>
  <si>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</si>
  <si>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</si>
  <si>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</si>
  <si>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</si>
  <si>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</si>
  <si>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</si>
  <si>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</si>
  <si>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</si>
  <si>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</si>
  <si>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</si>
  <si>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</si>
  <si>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</si>
  <si>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</si>
  <si>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</si>
  <si>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</si>
  <si>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</si>
  <si>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</si>
  <si>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</si>
  <si>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</si>
  <si>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</si>
  <si>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</si>
  <si>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</si>
  <si>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</si>
  <si>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</si>
  <si>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</si>
  <si>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</si>
  <si>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</si>
  <si>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</si>
  <si>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</si>
  <si>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</si>
  <si>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</si>
  <si>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</si>
  <si>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</si>
  <si>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</si>
  <si>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</si>
  <si>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</si>
  <si>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</si>
  <si>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</si>
  <si>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</si>
  <si>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</si>
  <si>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</si>
  <si>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</si>
  <si>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</si>
  <si>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</si>
  <si>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</si>
  <si>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</si>
  <si>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</si>
  <si>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</si>
  <si>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</si>
  <si>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</si>
  <si>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</si>
  <si>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</si>
  <si>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</si>
  <si>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</si>
  <si>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</si>
  <si>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</si>
  <si>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</si>
  <si>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</si>
  <si>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</si>
  <si>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</si>
  <si>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</si>
  <si>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</si>
  <si>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</si>
  <si>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</si>
  <si>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</si>
  <si>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</si>
  <si>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</si>
  <si>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</si>
  <si>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</si>
  <si>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</si>
  <si>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</si>
  <si>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</si>
  <si>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</si>
  <si>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</si>
  <si>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</si>
  <si>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</si>
  <si>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</si>
  <si>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</si>
  <si>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</si>
  <si>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</si>
  <si>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</si>
  <si>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</si>
  <si>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</si>
  <si>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</si>
  <si>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</si>
  <si>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</si>
  <si>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</si>
  <si>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</si>
  <si>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</si>
  <si>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</si>
  <si>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</si>
  <si>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</si>
  <si>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</si>
  <si>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</si>
  <si>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</si>
  <si>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</si>
  <si>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</si>
  <si>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</si>
  <si>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</si>
  <si>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</si>
  <si>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</si>
  <si>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</si>
  <si>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</si>
  <si>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</si>
  <si>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</si>
  <si>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</si>
  <si>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</si>
  <si>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</si>
  <si>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</si>
  <si>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</si>
  <si>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</si>
  <si>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</si>
  <si>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</si>
  <si>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</si>
  <si>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</si>
  <si>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</si>
  <si>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</si>
  <si>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</si>
  <si>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</si>
  <si>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</si>
  <si>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</si>
  <si>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</si>
  <si>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</si>
  <si>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</si>
  <si>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</si>
  <si>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</si>
  <si>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</si>
  <si>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</si>
  <si>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</si>
  <si>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</si>
  <si>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</si>
  <si>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</si>
  <si>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</si>
  <si>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</si>
  <si>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</si>
  <si>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</si>
  <si>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</si>
  <si>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</si>
  <si>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</si>
  <si>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</si>
  <si>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</si>
  <si>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</si>
  <si>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</si>
  <si>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</si>
  <si>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</si>
  <si>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</si>
  <si>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</si>
  <si>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</si>
  <si>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</si>
  <si>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</si>
  <si>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</si>
  <si>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</si>
  <si>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</si>
  <si>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</si>
  <si>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</si>
  <si>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</si>
  <si>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</si>
  <si>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</si>
  <si>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</si>
  <si>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</si>
  <si>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</si>
  <si>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</si>
  <si>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</si>
  <si>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</si>
  <si>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</si>
  <si>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</si>
  <si>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</si>
  <si>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</si>
  <si>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</si>
  <si>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</si>
  <si>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</si>
  <si>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</si>
  <si>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</si>
  <si>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</si>
  <si>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</si>
  <si>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</si>
  <si>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</si>
  <si>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</si>
  <si>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</si>
  <si>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</si>
  <si>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</si>
  <si>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</si>
  <si>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</si>
  <si>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</si>
  <si>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</si>
  <si>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</si>
  <si>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</si>
  <si>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</si>
  <si>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</si>
  <si>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</si>
  <si>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</si>
  <si>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</si>
  <si>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</si>
  <si>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</si>
  <si>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</si>
  <si>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</si>
  <si>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</si>
  <si>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</si>
  <si>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</si>
  <si>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</si>
  <si>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</si>
  <si>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</si>
  <si>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</si>
  <si>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</si>
  <si>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</si>
  <si>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</si>
  <si>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</si>
  <si>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</si>
  <si>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</si>
  <si>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</si>
  <si>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</si>
  <si>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</si>
  <si>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</si>
  <si>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</si>
  <si>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</si>
  <si>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</si>
  <si>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</si>
  <si>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</si>
  <si>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</si>
  <si>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</si>
  <si>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</si>
  <si>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</si>
  <si>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</si>
  <si>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</si>
  <si>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</si>
  <si>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</si>
  <si>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</si>
  <si>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</si>
  <si>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</si>
  <si>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</si>
  <si>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</si>
  <si>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</si>
  <si>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</si>
  <si>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</si>
  <si>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</si>
  <si>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</si>
  <si>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</si>
  <si>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</si>
  <si>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</si>
  <si>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</si>
  <si>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</si>
  <si>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</si>
  <si>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</si>
  <si>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</si>
  <si>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</si>
  <si>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</si>
  <si>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</si>
  <si>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</si>
  <si>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</si>
  <si>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</si>
  <si>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</si>
  <si>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</si>
  <si>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</si>
  <si>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</si>
  <si>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</si>
  <si>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</si>
  <si>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</si>
  <si>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</si>
  <si>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</si>
  <si>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</si>
  <si>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</si>
  <si>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</si>
  <si>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</si>
  <si>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</si>
  <si>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</si>
  <si>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</si>
  <si>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</si>
  <si>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</si>
  <si>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</si>
  <si>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</si>
  <si>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</si>
  <si>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</si>
  <si>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</si>
  <si>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</si>
  <si>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</si>
  <si>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</si>
  <si>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</si>
  <si>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</si>
  <si>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</si>
  <si>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</si>
  <si>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</si>
  <si>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</si>
  <si>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</si>
  <si>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</si>
  <si>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</si>
  <si>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</si>
  <si>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</si>
  <si>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</si>
  <si>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</si>
  <si>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</si>
  <si>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</si>
  <si>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</si>
  <si>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</si>
  <si>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</si>
  <si>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</si>
  <si>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</si>
  <si>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</si>
  <si>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</si>
  <si>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</si>
  <si>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</si>
  <si>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</si>
  <si>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</si>
  <si>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</si>
  <si>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</si>
  <si>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</si>
  <si>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</si>
  <si>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</si>
  <si>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</si>
  <si>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</si>
  <si>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</si>
  <si>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</si>
  <si>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</si>
  <si>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</si>
  <si>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</si>
  <si>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</si>
  <si>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</si>
  <si>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</si>
  <si>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</si>
  <si>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</si>
  <si>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</si>
  <si>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</si>
  <si>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</si>
  <si>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</si>
  <si>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</si>
  <si>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</si>
  <si>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</si>
  <si>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</si>
  <si>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</si>
  <si>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</si>
  <si>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</si>
  <si>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</si>
  <si>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</si>
  <si>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</si>
  <si>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</si>
  <si>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</si>
  <si>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</si>
  <si>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</si>
  <si>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</si>
  <si>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</si>
  <si>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</si>
  <si>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</si>
  <si>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</si>
  <si>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</si>
  <si>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</si>
  <si>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</si>
  <si>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</si>
  <si>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</si>
  <si>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</si>
  <si>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</si>
  <si>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</si>
  <si>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</si>
  <si>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</si>
  <si>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</si>
  <si>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</si>
  <si>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</si>
  <si>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</si>
  <si>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</si>
  <si>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</si>
  <si>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</si>
  <si>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</si>
  <si>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</si>
  <si>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</si>
  <si>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</si>
  <si>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</si>
  <si>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</si>
  <si>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</si>
  <si>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</si>
  <si>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</si>
  <si>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</si>
  <si>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</si>
  <si>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</si>
  <si>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</si>
  <si>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</si>
  <si>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</si>
  <si>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</si>
  <si>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</si>
  <si>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</si>
  <si>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</si>
  <si>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</si>
  <si>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</si>
  <si>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</si>
  <si>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</si>
  <si>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</si>
  <si>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</si>
  <si>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</si>
  <si>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</si>
  <si>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</si>
  <si>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</si>
  <si>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</si>
  <si>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</si>
  <si>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</si>
  <si>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</si>
  <si>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</si>
  <si>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</si>
  <si>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</si>
  <si>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</si>
  <si>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</si>
  <si>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</si>
  <si>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</si>
  <si>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</si>
  <si>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</si>
  <si>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</si>
  <si>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</si>
  <si>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</si>
  <si>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</si>
  <si>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</si>
  <si>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</si>
  <si>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</si>
  <si>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</si>
  <si>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</si>
  <si>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</si>
  <si>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</si>
  <si>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</si>
  <si>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</si>
  <si>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</si>
  <si>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</si>
  <si>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</si>
  <si>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</si>
  <si>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</si>
  <si>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</si>
  <si>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</si>
  <si>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</si>
  <si>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</si>
  <si>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</si>
  <si>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</si>
  <si>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</si>
  <si>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</si>
  <si>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</si>
  <si>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</si>
  <si>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</si>
  <si>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</si>
  <si>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</si>
  <si>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</si>
  <si>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</si>
  <si>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</si>
  <si>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</si>
  <si>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</si>
  <si>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</si>
  <si>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</si>
  <si>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</si>
  <si>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</si>
  <si>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</si>
  <si>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</si>
  <si>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</si>
  <si>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</si>
  <si>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</si>
  <si>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</si>
  <si>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</si>
  <si>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</si>
  <si>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</si>
  <si>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</si>
  <si>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</si>
  <si>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</si>
  <si>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</si>
  <si>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</si>
  <si>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</si>
  <si>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</si>
  <si>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</si>
  <si>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</si>
  <si>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</si>
  <si>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</si>
  <si>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</si>
  <si>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</si>
  <si>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</si>
  <si>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</si>
  <si>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</si>
  <si>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</si>
  <si>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</si>
  <si>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</si>
  <si>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</si>
  <si>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</si>
  <si>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</si>
  <si>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</si>
  <si>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</si>
  <si>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</si>
  <si>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</si>
  <si>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</si>
  <si>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</si>
  <si>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</si>
  <si>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</si>
  <si>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</si>
  <si>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</si>
  <si>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</si>
  <si>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</si>
  <si>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</si>
  <si>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</si>
  <si>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</si>
  <si>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</si>
  <si>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</si>
  <si>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</si>
  <si>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</si>
  <si>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</si>
  <si>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</si>
  <si>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</si>
  <si>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</si>
  <si>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</si>
  <si>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</si>
  <si>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</si>
  <si>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</si>
  <si>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</si>
  <si>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</si>
  <si>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</si>
  <si>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</si>
  <si>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</si>
  <si>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</si>
  <si>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</si>
  <si>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</si>
  <si>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</si>
  <si>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</si>
  <si>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</si>
  <si>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</si>
  <si>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</si>
  <si>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</si>
  <si>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</si>
  <si>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</si>
  <si>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</si>
  <si>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</si>
  <si>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</si>
  <si>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</si>
  <si>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</si>
  <si>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</si>
  <si>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</si>
  <si>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</si>
  <si>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</si>
  <si>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</si>
  <si>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</si>
  <si>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</si>
  <si>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</si>
  <si>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</si>
  <si>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</si>
  <si>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</si>
  <si>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</si>
  <si>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</si>
  <si>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</si>
  <si>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</si>
  <si>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</si>
  <si>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</si>
  <si>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</si>
  <si>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</si>
  <si>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</si>
  <si>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</si>
  <si>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</si>
  <si>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</si>
  <si>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</si>
  <si>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</si>
  <si>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</si>
  <si>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</si>
  <si>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</si>
  <si>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</si>
  <si>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</si>
  <si>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</si>
  <si>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</si>
  <si>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</si>
  <si>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</si>
  <si>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</si>
  <si>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</si>
  <si>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</si>
  <si>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</si>
  <si>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</si>
  <si>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</si>
  <si>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</si>
  <si>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</si>
  <si>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</si>
  <si>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</si>
  <si>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</si>
  <si>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</si>
  <si>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</si>
  <si>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</si>
  <si>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</si>
  <si>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</si>
  <si>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</si>
  <si>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</si>
  <si>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</si>
  <si>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</si>
  <si>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</si>
  <si>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</si>
  <si>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</si>
  <si>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</si>
  <si>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</si>
  <si>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</si>
  <si>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</si>
  <si>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</si>
  <si>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</si>
  <si>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</si>
  <si>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</si>
  <si>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</si>
  <si>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</si>
  <si>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</si>
  <si>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</si>
  <si>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</si>
  <si>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</si>
  <si>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</si>
  <si>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</si>
  <si>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</si>
  <si>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</si>
  <si>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</si>
  <si>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</si>
  <si>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</si>
  <si>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</si>
  <si>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</si>
  <si>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</si>
  <si>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</si>
  <si>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</si>
  <si>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</si>
  <si>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</si>
  <si>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</si>
  <si>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</si>
  <si>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</si>
  <si>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</si>
  <si>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</si>
  <si>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</si>
  <si>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</si>
  <si>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</si>
  <si>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</si>
  <si>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</si>
  <si>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</si>
  <si>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</si>
  <si>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</si>
  <si>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</si>
  <si>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</si>
  <si>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</si>
  <si>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</si>
  <si>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</si>
  <si>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</si>
  <si>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</si>
  <si>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</si>
  <si>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</si>
  <si>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</si>
  <si>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</si>
  <si>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</si>
  <si>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</si>
  <si>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</si>
  <si>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</si>
  <si>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</si>
  <si>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</si>
  <si>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</si>
  <si>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</si>
  <si>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</si>
  <si>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</si>
  <si>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</si>
  <si>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</si>
  <si>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</si>
  <si>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</si>
  <si>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</si>
  <si>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</si>
  <si>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</si>
  <si>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</si>
  <si>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</si>
  <si>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</si>
  <si>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</si>
  <si>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</si>
  <si>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</si>
  <si>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</si>
  <si>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</si>
  <si>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</si>
  <si>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</si>
  <si>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</si>
  <si>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</si>
  <si>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</si>
  <si>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</si>
  <si>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</si>
  <si>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</si>
  <si>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</si>
  <si>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</si>
  <si>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</si>
  <si>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</si>
  <si>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</si>
  <si>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</si>
  <si>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</si>
  <si>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</si>
  <si>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</si>
  <si>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</si>
  <si>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</si>
  <si>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</si>
  <si>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</si>
  <si>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</si>
  <si>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</si>
  <si>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</si>
  <si>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</si>
  <si>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</si>
  <si>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</si>
  <si>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</si>
  <si>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</si>
  <si>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</si>
  <si>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</si>
  <si>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</si>
  <si>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</si>
  <si>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</si>
  <si>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</si>
  <si>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</si>
  <si>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</si>
  <si>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</si>
  <si>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</si>
  <si>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</si>
  <si>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</si>
  <si>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</si>
  <si>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</si>
  <si>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</si>
  <si>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</si>
  <si>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</si>
  <si>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</si>
  <si>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</si>
  <si>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</si>
  <si>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</si>
  <si>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</si>
  <si>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</si>
  <si>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</si>
  <si>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</si>
  <si>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</si>
  <si>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</si>
  <si>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</si>
  <si>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</si>
  <si>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</si>
  <si>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</si>
  <si>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</si>
  <si>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</si>
  <si>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</si>
  <si>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</si>
  <si>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</si>
  <si>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</si>
  <si>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</si>
  <si>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</si>
  <si>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</si>
  <si>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</si>
  <si>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</si>
  <si>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</si>
  <si>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</si>
  <si>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</si>
  <si>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</si>
  <si>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</si>
  <si>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</si>
  <si>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</si>
  <si>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</si>
  <si>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</si>
  <si>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</si>
  <si>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</si>
  <si>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</si>
  <si>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</si>
  <si>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</si>
  <si>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</si>
  <si>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</si>
  <si>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</si>
  <si>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</si>
  <si>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</si>
  <si>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</si>
  <si>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</si>
  <si>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</si>
  <si>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</si>
  <si>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</si>
  <si>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</si>
  <si>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</si>
  <si>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</si>
  <si>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</si>
  <si>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</si>
  <si>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</si>
  <si>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</si>
  <si>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</si>
  <si>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</si>
  <si>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</si>
  <si>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</si>
  <si>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</si>
  <si>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</si>
  <si>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</si>
  <si>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</si>
  <si>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</si>
  <si>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</si>
  <si>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</si>
  <si>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</si>
  <si>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</si>
  <si>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</si>
  <si>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</si>
  <si>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</si>
  <si>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</si>
  <si>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</si>
  <si>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</si>
  <si>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</si>
  <si>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</si>
  <si>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</si>
  <si>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</si>
  <si>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</si>
  <si>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</si>
  <si>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</si>
  <si>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</si>
  <si>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</si>
  <si>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</si>
  <si>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</si>
  <si>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</si>
  <si>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</si>
  <si>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</si>
  <si>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</si>
  <si>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</si>
  <si>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</si>
  <si>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</si>
  <si>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</si>
  <si>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</si>
  <si>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</si>
  <si>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</si>
  <si>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</si>
  <si>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</si>
  <si>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</si>
  <si>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</si>
  <si>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</si>
  <si>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</si>
  <si>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</si>
  <si>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</si>
  <si>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</si>
  <si>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</si>
  <si>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</si>
  <si>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</si>
  <si>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</si>
  <si>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</si>
  <si>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</si>
  <si>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</si>
  <si>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</si>
  <si>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</si>
  <si>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</si>
  <si>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</si>
  <si>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</si>
  <si>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</si>
  <si>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</si>
  <si>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</si>
  <si>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</si>
  <si>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</si>
  <si>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</si>
  <si>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</si>
  <si>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</si>
  <si>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</si>
  <si>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</si>
  <si>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</si>
  <si>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</si>
  <si>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</si>
  <si>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</si>
  <si>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</si>
  <si>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</si>
  <si>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</si>
  <si>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</si>
  <si>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</si>
  <si>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</si>
  <si>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</si>
  <si>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</si>
  <si>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</si>
  <si>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</si>
  <si>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</si>
  <si>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</si>
  <si>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</si>
  <si>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</si>
  <si>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</si>
  <si>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</si>
  <si>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</si>
  <si>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</si>
  <si>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</si>
  <si>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</si>
  <si>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</si>
  <si>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</si>
  <si>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</si>
  <si>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</si>
  <si>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</si>
  <si>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</si>
  <si>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</si>
  <si>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</si>
  <si>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</si>
  <si>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</si>
  <si>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</si>
  <si>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</si>
  <si>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</si>
  <si>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</si>
  <si>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</si>
  <si>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</si>
  <si>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</si>
  <si>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</si>
  <si>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</si>
  <si>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</si>
  <si>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</si>
  <si>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</si>
  <si>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</si>
  <si>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</si>
  <si>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</si>
  <si>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</si>
  <si>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</si>
  <si>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</si>
  <si>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</si>
  <si>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</si>
  <si>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</si>
  <si>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</si>
  <si>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</si>
  <si>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</si>
  <si>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</si>
  <si>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</si>
  <si>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</si>
  <si>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</si>
  <si>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</si>
  <si>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</si>
  <si>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</si>
  <si>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</si>
  <si>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</si>
  <si>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</si>
  <si>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</si>
  <si>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</si>
  <si>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</si>
  <si>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</si>
  <si>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</si>
  <si>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</si>
  <si>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</si>
  <si>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</si>
  <si>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</si>
  <si>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</si>
  <si>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</si>
  <si>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</si>
  <si>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</si>
  <si>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</si>
  <si>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</si>
  <si>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</si>
  <si>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</si>
  <si>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</si>
  <si>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</si>
  <si>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</si>
  <si>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</si>
  <si>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</si>
  <si>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</si>
  <si>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</si>
  <si>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</si>
  <si>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</si>
  <si>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</si>
  <si>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</si>
  <si>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</si>
  <si>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</si>
  <si>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</si>
  <si>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</si>
  <si>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</si>
  <si>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</si>
  <si>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</si>
  <si>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</si>
  <si>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</si>
  <si>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</si>
  <si>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</si>
  <si>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</si>
  <si>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</si>
  <si>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</si>
  <si>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</si>
  <si>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</si>
  <si>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</si>
  <si>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</si>
  <si>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</si>
  <si>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</si>
  <si>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</si>
  <si>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</si>
  <si>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</si>
  <si>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</si>
  <si>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</si>
  <si>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</si>
  <si>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</si>
  <si>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</si>
  <si>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</si>
  <si>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</si>
  <si>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</si>
  <si>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</si>
  <si>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</si>
  <si>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</si>
  <si>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</si>
  <si>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</si>
  <si>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</si>
  <si>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</si>
  <si>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</si>
  <si>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</si>
  <si>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</si>
  <si>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</si>
  <si>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</si>
  <si>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</si>
  <si>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</si>
  <si>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</si>
  <si>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</si>
  <si>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</si>
  <si>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</si>
  <si>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</si>
  <si>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</si>
  <si>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</si>
  <si>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</si>
  <si>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</si>
  <si>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</si>
  <si>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</si>
  <si>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</si>
  <si>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</si>
  <si>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</si>
  <si>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</si>
  <si>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</si>
  <si>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</si>
  <si>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</si>
  <si>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</si>
  <si>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</si>
  <si>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</si>
  <si>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</si>
  <si>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</si>
  <si>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</si>
  <si>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</si>
  <si>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</si>
  <si>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</si>
  <si>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</si>
  <si>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</si>
  <si>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</si>
  <si>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</si>
  <si>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</si>
  <si>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</si>
  <si>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</si>
  <si>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</si>
  <si>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</si>
  <si>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</si>
  <si>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</si>
  <si>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</si>
  <si>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</si>
  <si>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</si>
  <si>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</si>
  <si>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</si>
  <si>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</si>
  <si>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</si>
  <si>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</si>
  <si>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</si>
  <si>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</si>
  <si>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</si>
  <si>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</si>
  <si>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</si>
  <si>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</si>
  <si>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</si>
  <si>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</si>
  <si>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</si>
  <si>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</si>
  <si>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</si>
  <si>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</si>
  <si>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</si>
  <si>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</si>
  <si>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</si>
  <si>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</si>
  <si>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</si>
  <si>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</si>
  <si>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</si>
  <si>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</si>
  <si>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</si>
  <si>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</si>
  <si>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</si>
  <si>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</si>
  <si>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</si>
  <si>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</si>
  <si>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</si>
  <si>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</si>
  <si>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</si>
  <si>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</si>
  <si>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</si>
  <si>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</si>
  <si>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</si>
  <si>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</si>
  <si>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</si>
  <si>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</si>
  <si>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</si>
  <si>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</si>
  <si>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</si>
  <si>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</si>
  <si>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</si>
  <si>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</si>
  <si>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</si>
  <si>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</si>
  <si>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</si>
  <si>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</si>
  <si>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</si>
  <si>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</si>
  <si>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</si>
  <si>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</si>
  <si>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</si>
  <si>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</si>
  <si>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</si>
  <si>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</si>
  <si>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</si>
  <si>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</si>
  <si>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</si>
  <si>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</si>
  <si>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</si>
  <si>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</si>
  <si>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</si>
  <si>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</si>
  <si>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</si>
  <si>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</si>
  <si>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</si>
  <si>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</si>
  <si>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</si>
  <si>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</si>
  <si>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</si>
  <si>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</si>
  <si>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</si>
  <si>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</si>
  <si>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</si>
  <si>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</si>
  <si>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</si>
  <si>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</si>
  <si>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</si>
  <si>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</si>
  <si>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</si>
  <si>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</si>
  <si>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</si>
  <si>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</si>
  <si>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</si>
  <si>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</si>
  <si>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</si>
  <si>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</si>
  <si>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</si>
  <si>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</si>
  <si>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</si>
  <si>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</si>
  <si>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</si>
  <si>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</si>
  <si>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</si>
  <si>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</si>
  <si>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</si>
  <si>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</si>
  <si>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</si>
  <si>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</si>
  <si>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</si>
  <si>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</si>
  <si>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</si>
  <si>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</si>
  <si>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</si>
  <si>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</si>
  <si>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</si>
  <si>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</si>
  <si>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</si>
  <si>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</si>
  <si>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</si>
  <si>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</si>
  <si>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</si>
  <si>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</si>
  <si>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</si>
  <si>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</si>
  <si>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</si>
  <si>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</si>
  <si>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</si>
  <si>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</si>
  <si>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</si>
  <si>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</si>
  <si>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</si>
  <si>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</si>
  <si>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</si>
  <si>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</si>
  <si>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</si>
  <si>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</si>
  <si>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</si>
  <si>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</si>
  <si>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</si>
  <si>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</si>
  <si>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</si>
  <si>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</si>
  <si>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</si>
  <si>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</si>
  <si>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</si>
  <si>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</si>
  <si>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</si>
  <si>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</si>
  <si>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</si>
  <si>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</si>
  <si>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</si>
  <si>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</si>
  <si>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</si>
  <si>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</si>
  <si>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</si>
  <si>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</si>
  <si>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</si>
  <si>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</si>
  <si>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</si>
  <si>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</si>
  <si>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</si>
  <si>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</si>
  <si>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</si>
  <si>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</si>
  <si>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</si>
  <si>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</si>
  <si>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</si>
  <si>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</si>
  <si>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</si>
  <si>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</si>
  <si>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</si>
  <si>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</si>
  <si>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</si>
  <si>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</si>
  <si>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</si>
  <si>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</si>
  <si>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</si>
  <si>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</si>
  <si>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</si>
  <si>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</si>
  <si>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</si>
  <si>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</si>
  <si>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</si>
  <si>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</si>
  <si>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</si>
  <si>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</si>
  <si>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</si>
  <si>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</si>
  <si>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</si>
  <si>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</si>
  <si>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</si>
  <si>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</si>
  <si>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</si>
  <si>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</si>
  <si>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</si>
  <si>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</si>
  <si>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</si>
  <si>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</si>
  <si>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</si>
  <si>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</si>
  <si>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</si>
  <si>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</si>
  <si>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</si>
  <si>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</si>
  <si>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</si>
  <si>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</si>
  <si>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</si>
  <si>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</si>
  <si>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</si>
  <si>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</si>
  <si>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</si>
  <si>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</si>
  <si>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</si>
  <si>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</si>
  <si>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</si>
  <si>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</si>
  <si>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</si>
  <si>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</si>
  <si>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</si>
  <si>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</si>
  <si>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</si>
  <si>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</si>
  <si>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</si>
  <si>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</si>
  <si>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</si>
  <si>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</si>
  <si>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</si>
  <si>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</si>
  <si>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</si>
  <si>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</si>
  <si>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</si>
  <si>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</si>
  <si>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</si>
  <si>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</si>
  <si>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</si>
  <si>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</si>
  <si>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</si>
  <si>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</si>
  <si>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</si>
  <si>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</si>
  <si>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</si>
  <si>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</si>
  <si>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</si>
  <si>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</si>
  <si>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</si>
  <si>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</si>
  <si>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</si>
  <si>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</si>
  <si>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</si>
  <si>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</si>
  <si>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</si>
  <si>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</si>
  <si>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</si>
  <si>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</si>
  <si>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</si>
  <si>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</si>
  <si>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</si>
  <si>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</si>
  <si>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</si>
  <si>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</si>
  <si>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</si>
  <si>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</si>
  <si>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</si>
  <si>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</si>
  <si>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</si>
  <si>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</si>
  <si>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</si>
  <si>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</si>
  <si>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</si>
  <si>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</si>
  <si>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</si>
  <si>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</si>
  <si>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</si>
  <si>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</si>
  <si>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</si>
  <si>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</si>
  <si>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</si>
  <si>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</si>
  <si>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</si>
  <si>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</si>
  <si>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</si>
  <si>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</si>
  <si>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</si>
  <si>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</si>
  <si>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</si>
  <si>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</si>
  <si>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</si>
  <si>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</si>
  <si>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</si>
  <si>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</si>
  <si>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</si>
  <si>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</si>
  <si>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</si>
  <si>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</si>
  <si>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</si>
  <si>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</si>
  <si>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</si>
  <si>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</si>
  <si>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</si>
  <si>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</si>
  <si>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</si>
  <si>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</si>
  <si>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</si>
  <si>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</si>
  <si>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</si>
  <si>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</si>
  <si>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</si>
  <si>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</si>
  <si>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</si>
  <si>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</si>
  <si>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</si>
  <si>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</si>
  <si>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</si>
  <si>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</si>
  <si>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</si>
  <si>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</si>
  <si>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</si>
  <si>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</si>
  <si>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</si>
  <si>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</si>
  <si>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</si>
  <si>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</si>
  <si>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</si>
  <si>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</si>
  <si>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</si>
  <si>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</si>
  <si>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</si>
  <si>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</si>
  <si>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</si>
  <si>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</si>
  <si>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</si>
  <si>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</si>
  <si>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</si>
  <si>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</si>
  <si>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</si>
  <si>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</si>
  <si>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</si>
  <si>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</si>
  <si>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</si>
  <si>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</si>
  <si>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</si>
  <si>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</si>
  <si>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</si>
  <si>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</si>
  <si>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</si>
  <si>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</si>
  <si>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</si>
  <si>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</si>
  <si>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</si>
  <si>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</si>
  <si>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</si>
  <si>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</si>
  <si>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</si>
  <si>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</si>
  <si>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</si>
  <si>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</si>
  <si>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</si>
  <si>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</si>
  <si>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</si>
  <si>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</si>
  <si>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</si>
  <si>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</si>
  <si>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</si>
  <si>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</si>
  <si>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</si>
  <si>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</si>
  <si>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</si>
  <si>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</si>
  <si>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</si>
  <si>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</si>
  <si>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</si>
  <si>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</si>
  <si>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</si>
  <si>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</si>
  <si>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</si>
  <si>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</si>
  <si>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</si>
  <si>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</si>
  <si>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</si>
  <si>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</si>
  <si>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</si>
  <si>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</si>
  <si>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</si>
  <si>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</si>
  <si>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</si>
  <si>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</si>
  <si>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</si>
  <si>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</si>
  <si>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</si>
  <si>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</si>
  <si>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</si>
  <si>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</si>
  <si>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</si>
  <si>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</si>
  <si>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</si>
  <si>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</si>
  <si>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</si>
  <si>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</si>
  <si>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</si>
  <si>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</si>
  <si>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</si>
  <si>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</si>
  <si>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</si>
  <si>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</si>
  <si>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</si>
  <si>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</si>
  <si>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</si>
  <si>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</si>
  <si>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</si>
  <si>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</si>
  <si>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</si>
  <si>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</si>
  <si>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</si>
  <si>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</si>
  <si>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</si>
  <si>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</si>
  <si>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</si>
  <si>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</si>
  <si>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</si>
  <si>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</si>
  <si>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</si>
  <si>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</si>
  <si>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</si>
  <si>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</si>
  <si>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</si>
  <si>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</si>
  <si>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</si>
  <si>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</si>
  <si>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</si>
  <si>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</si>
  <si>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</si>
  <si>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</si>
  <si>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</si>
  <si>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</si>
  <si>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</si>
  <si>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</si>
  <si>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</si>
  <si>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</si>
  <si>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</si>
  <si>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</si>
  <si>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</si>
  <si>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</si>
  <si>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</si>
  <si>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</si>
  <si>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</si>
  <si>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</si>
  <si>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</si>
  <si>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</si>
  <si>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</si>
  <si>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</si>
  <si>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</si>
  <si>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</si>
  <si>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</si>
  <si>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</si>
  <si>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</si>
  <si>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</si>
  <si>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</si>
  <si>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</si>
  <si>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</si>
  <si>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</si>
  <si>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</si>
  <si>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</si>
  <si>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</si>
  <si>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</si>
  <si>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</si>
  <si>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</si>
  <si>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</si>
  <si>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</si>
  <si>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</si>
  <si>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</si>
  <si>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</si>
  <si>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</si>
  <si>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</si>
  <si>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</si>
  <si>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</si>
  <si>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</si>
  <si>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</si>
  <si>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</si>
  <si>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</si>
  <si>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</si>
  <si>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</si>
  <si>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</si>
  <si>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</si>
  <si>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</si>
  <si>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</si>
  <si>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</si>
  <si>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</si>
  <si>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</si>
  <si>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</si>
  <si>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</si>
  <si>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</si>
  <si>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</si>
  <si>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</si>
  <si>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</si>
  <si>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</si>
  <si>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</si>
  <si>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</si>
  <si>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</si>
  <si>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</si>
  <si>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</si>
  <si>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</si>
  <si>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</si>
  <si>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</si>
  <si>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</si>
  <si>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</si>
  <si>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</si>
  <si>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</si>
  <si>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</si>
  <si>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</si>
  <si>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</si>
  <si>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</si>
  <si>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</si>
  <si>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</si>
  <si>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</si>
  <si>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</si>
  <si>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</si>
  <si>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</si>
  <si>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</si>
  <si>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</si>
  <si>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</si>
  <si>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</si>
  <si>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</si>
  <si>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</si>
  <si>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</si>
  <si>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</si>
  <si>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</si>
  <si>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</si>
  <si>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</si>
  <si>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</si>
  <si>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</si>
  <si>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</si>
  <si>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</si>
  <si>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</si>
  <si>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</si>
  <si>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</si>
  <si>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</si>
  <si>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</si>
  <si>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</si>
  <si>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</si>
  <si>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</si>
  <si>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</si>
  <si>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</si>
  <si>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</si>
  <si>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</si>
  <si>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</si>
  <si>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</si>
  <si>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</si>
  <si>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</si>
  <si>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</si>
  <si>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</si>
  <si>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</si>
  <si>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</si>
  <si>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</si>
  <si>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</si>
  <si>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</si>
  <si>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</si>
  <si>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</si>
  <si>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</si>
  <si>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</si>
  <si>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</si>
  <si>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</si>
  <si>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</si>
  <si>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</si>
  <si>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</si>
  <si>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</si>
  <si>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</si>
  <si>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</si>
  <si>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</si>
  <si>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</si>
  <si>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</si>
  <si>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</si>
  <si>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</si>
  <si>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</si>
  <si>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</si>
  <si>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</si>
  <si>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</si>
  <si>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</si>
  <si>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</si>
  <si>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</si>
  <si>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</si>
  <si>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</si>
  <si>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</si>
  <si>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</si>
  <si>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</si>
  <si>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</si>
  <si>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</si>
  <si>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</si>
  <si>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</si>
  <si>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</si>
  <si>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</si>
  <si>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</si>
  <si>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</si>
  <si>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</si>
  <si>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</si>
  <si>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</si>
  <si>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</si>
  <si>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</si>
  <si>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</si>
  <si>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</si>
  <si>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</si>
  <si>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</si>
  <si>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</si>
  <si>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</si>
  <si>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</si>
  <si>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</si>
  <si>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</si>
  <si>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</si>
  <si>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</si>
  <si>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</si>
  <si>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</si>
  <si>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</si>
  <si>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</si>
  <si>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</si>
  <si>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</si>
  <si>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</si>
  <si>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</si>
  <si>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</si>
  <si>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</si>
  <si>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</si>
  <si>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</si>
  <si>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</si>
  <si>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</si>
  <si>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</si>
  <si>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</si>
  <si>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</si>
  <si>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</si>
  <si>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</si>
  <si>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</si>
  <si>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</si>
  <si>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</si>
  <si>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</si>
  <si>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</si>
  <si>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</si>
  <si>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</si>
  <si>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</si>
  <si>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</si>
  <si>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</si>
  <si>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</si>
  <si>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</si>
  <si>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</si>
  <si>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</si>
  <si>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</si>
  <si>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</si>
  <si>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</si>
  <si>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</si>
  <si>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</si>
  <si>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</si>
  <si>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</si>
  <si>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</si>
  <si>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</si>
  <si>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</si>
  <si>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</si>
  <si>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</si>
  <si>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</si>
  <si>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</si>
  <si>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</si>
  <si>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</si>
  <si>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</si>
  <si>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</si>
  <si>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</si>
  <si>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</si>
  <si>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</si>
  <si>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</si>
  <si>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</si>
  <si>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</si>
  <si>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</si>
  <si>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</si>
  <si>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</si>
  <si>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</si>
  <si>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</si>
  <si>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</si>
  <si>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</si>
  <si>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</si>
  <si>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</si>
  <si>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</si>
  <si>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</si>
  <si>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</si>
  <si>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</si>
  <si>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</si>
  <si>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</si>
  <si>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</si>
  <si>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</si>
  <si>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</si>
  <si>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</si>
  <si>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</si>
  <si>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</si>
  <si>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</si>
  <si>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</si>
  <si>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</si>
  <si>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</si>
  <si>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</si>
  <si>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</si>
  <si>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</si>
  <si>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</si>
  <si>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</si>
  <si>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</si>
  <si>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</si>
  <si>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</si>
  <si>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</si>
  <si>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</si>
  <si>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</si>
  <si>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</si>
  <si>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</si>
  <si>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</si>
  <si>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</si>
  <si>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</si>
  <si>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</si>
  <si>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</si>
  <si>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</si>
  <si>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</si>
  <si>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</si>
  <si>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</si>
  <si>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</si>
  <si>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</si>
  <si>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</si>
  <si>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</si>
  <si>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</si>
  <si>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</si>
  <si>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</si>
  <si>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</si>
  <si>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</si>
  <si>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</si>
  <si>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</si>
  <si>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</si>
  <si>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</si>
  <si>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</si>
  <si>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</si>
  <si>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</si>
  <si>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</si>
  <si>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</si>
  <si>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</si>
  <si>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</si>
  <si>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</si>
  <si>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</si>
  <si>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</si>
  <si>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</si>
  <si>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</si>
  <si>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</si>
  <si>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</si>
  <si>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</si>
  <si>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</si>
  <si>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</si>
  <si>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</si>
  <si>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</si>
  <si>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</si>
  <si>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</si>
  <si>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</si>
  <si>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</si>
  <si>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</si>
  <si>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</si>
  <si>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</si>
  <si>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</si>
  <si>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</si>
  <si>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</si>
  <si>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</si>
  <si>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</si>
  <si>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</si>
  <si>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</si>
  <si>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</si>
  <si>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</si>
  <si>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</si>
  <si>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</si>
  <si>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</si>
  <si>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</si>
  <si>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</si>
  <si>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</si>
  <si>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</si>
  <si>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</si>
  <si>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</si>
  <si>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</si>
  <si>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</si>
  <si>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</si>
  <si>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</si>
  <si>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</si>
  <si>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</si>
  <si>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</si>
  <si>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</si>
  <si>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</si>
  <si>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</si>
  <si>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</si>
  <si>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</si>
  <si>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</si>
  <si>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</si>
  <si>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</si>
  <si>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</si>
  <si>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</si>
  <si>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</si>
  <si>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</si>
  <si>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</si>
  <si>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</si>
  <si>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</si>
  <si>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</si>
  <si>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</si>
  <si>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</si>
  <si>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</si>
  <si>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</si>
  <si>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</si>
  <si>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</si>
  <si>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</si>
  <si>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</si>
  <si>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</si>
  <si>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</si>
  <si>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</si>
  <si>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</si>
  <si>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</si>
  <si>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</si>
  <si>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</si>
  <si>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</si>
  <si>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</si>
  <si>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</si>
  <si>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</si>
  <si>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</si>
  <si>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</si>
  <si>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</si>
  <si>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</si>
  <si>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</si>
  <si>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</si>
  <si>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</si>
  <si>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</si>
  <si>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</si>
  <si>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</si>
  <si>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</si>
  <si>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</si>
  <si>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</si>
  <si>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</si>
  <si>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</si>
  <si>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</si>
  <si>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</si>
  <si>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</si>
  <si>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</si>
  <si>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</si>
  <si>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</si>
  <si>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</si>
  <si>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</si>
  <si>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</si>
  <si>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</si>
  <si>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</si>
  <si>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</si>
  <si>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</si>
  <si>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</si>
  <si>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</si>
  <si>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</si>
  <si>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</si>
  <si>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</si>
  <si>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</si>
  <si>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</si>
  <si>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</si>
  <si>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</si>
  <si>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</si>
  <si>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</si>
  <si>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</si>
  <si>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</si>
  <si>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</si>
  <si>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</si>
  <si>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</si>
  <si>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</si>
  <si>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</si>
  <si>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</si>
  <si>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</si>
  <si>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</si>
  <si>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</si>
  <si>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</si>
  <si>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</si>
  <si>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</si>
  <si>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</si>
  <si>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</si>
  <si>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</si>
  <si>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</si>
  <si>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</si>
  <si>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</si>
  <si>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</si>
  <si>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</si>
  <si>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</si>
  <si>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</si>
  <si>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</si>
  <si>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</si>
  <si>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</si>
  <si>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</si>
  <si>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</si>
  <si>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</si>
  <si>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</si>
  <si>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</si>
  <si>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</si>
  <si>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</si>
  <si>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</si>
  <si>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</si>
  <si>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</si>
  <si>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</si>
  <si>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</si>
  <si>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</si>
  <si>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</si>
  <si>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</si>
  <si>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</si>
  <si>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</si>
  <si>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</si>
  <si>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</si>
  <si>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</si>
  <si>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</si>
  <si>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</si>
  <si>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</si>
  <si>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</si>
  <si>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</si>
  <si>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</si>
  <si>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</si>
  <si>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</si>
  <si>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</si>
  <si>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</si>
  <si>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</si>
  <si>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</si>
  <si>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</si>
  <si>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</si>
  <si>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</si>
  <si>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</si>
  <si>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</si>
  <si>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</si>
  <si>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</si>
  <si>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</si>
  <si>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</si>
  <si>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</si>
  <si>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</si>
  <si>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</si>
  <si>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</si>
  <si>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</si>
  <si>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</si>
  <si>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</si>
  <si>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</si>
  <si>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</si>
  <si>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</si>
  <si>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</si>
  <si>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</si>
  <si>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</si>
  <si>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</si>
  <si>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</si>
  <si>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</si>
  <si>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</si>
  <si>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</si>
  <si>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</si>
  <si>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</si>
  <si>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</si>
  <si>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</si>
  <si>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</si>
  <si>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</si>
  <si>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</si>
  <si>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</si>
  <si>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</si>
  <si>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</si>
  <si>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</si>
  <si>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</si>
  <si>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</si>
  <si>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</si>
  <si>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</si>
  <si>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</si>
  <si>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</si>
  <si>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</si>
  <si>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</si>
  <si>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</si>
  <si>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</si>
  <si>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</si>
  <si>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</si>
  <si>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</si>
  <si>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</si>
  <si>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</si>
  <si>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</si>
  <si>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</si>
  <si>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</si>
  <si>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</si>
  <si>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</si>
  <si>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</si>
  <si>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</si>
  <si>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</si>
  <si>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</si>
  <si>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</si>
  <si>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</si>
  <si>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</si>
  <si>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</si>
  <si>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</si>
  <si>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</si>
  <si>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</si>
  <si>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</si>
  <si>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</si>
  <si>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</si>
  <si>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</si>
  <si>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</si>
  <si>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</si>
  <si>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</si>
  <si>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</si>
  <si>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</si>
  <si>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</si>
  <si>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</si>
  <si>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</si>
  <si>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</si>
  <si>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</si>
  <si>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</si>
  <si>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</si>
  <si>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</si>
  <si>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</si>
  <si>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</si>
  <si>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</si>
  <si>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</si>
  <si>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</si>
  <si>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</si>
  <si>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</si>
  <si>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</si>
  <si>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</si>
  <si>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</si>
  <si>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</si>
  <si>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</si>
  <si>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</si>
  <si>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</si>
  <si>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</si>
  <si>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</si>
  <si>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</si>
  <si>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</si>
  <si>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</si>
  <si>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</si>
  <si>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</si>
  <si>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</si>
  <si>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</si>
  <si>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</si>
  <si>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</si>
  <si>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</si>
  <si>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</si>
  <si>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</si>
  <si>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</si>
  <si>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</si>
  <si>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</si>
  <si>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</si>
  <si>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</si>
  <si>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</si>
  <si>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</si>
  <si>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</si>
  <si>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</si>
  <si>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</si>
  <si>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</si>
  <si>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</si>
  <si>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</si>
  <si>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</si>
  <si>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</si>
  <si>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</si>
  <si>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</si>
  <si>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</si>
  <si>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</si>
  <si>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</si>
  <si>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</si>
  <si>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</si>
  <si>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</si>
  <si>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</si>
  <si>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</si>
  <si>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</si>
  <si>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</si>
  <si>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</si>
  <si>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</si>
  <si>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</si>
  <si>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</si>
  <si>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</si>
  <si>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</si>
  <si>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</si>
  <si>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</si>
  <si>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</si>
  <si>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</si>
  <si>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</si>
  <si>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</si>
  <si>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</si>
  <si>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</si>
  <si>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</si>
  <si>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</si>
  <si>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</si>
  <si>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</si>
  <si>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</si>
  <si>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</si>
  <si>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</si>
  <si>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</si>
  <si>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</si>
  <si>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</si>
  <si>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</si>
  <si>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</si>
  <si>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</si>
  <si>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</si>
  <si>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</si>
  <si>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</si>
  <si>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</si>
  <si>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</si>
  <si>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</si>
  <si>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</si>
  <si>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</si>
  <si>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</si>
  <si>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</si>
  <si>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</si>
  <si>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</si>
  <si>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</si>
  <si>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</si>
  <si>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</si>
  <si>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</si>
  <si>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</si>
  <si>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</si>
  <si>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</si>
  <si>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</si>
  <si>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</si>
  <si>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</si>
  <si>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</si>
  <si>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</si>
  <si>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</si>
  <si>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</si>
  <si>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</si>
  <si>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</si>
  <si>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</si>
  <si>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</si>
  <si>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</si>
  <si>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</si>
  <si>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</si>
  <si>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</si>
  <si>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</si>
  <si>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</si>
  <si>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</si>
  <si>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</si>
  <si>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</si>
  <si>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</si>
  <si>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</si>
  <si>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</si>
  <si>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</si>
  <si>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</si>
  <si>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</si>
  <si>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</si>
  <si>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</si>
  <si>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</si>
  <si>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</si>
  <si>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</si>
  <si>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</si>
  <si>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</si>
  <si>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</si>
  <si>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</si>
  <si>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</si>
  <si>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</si>
  <si>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</si>
  <si>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</si>
  <si>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</si>
  <si>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</si>
  <si>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</si>
  <si>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</si>
  <si>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</si>
  <si>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</si>
  <si>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</si>
  <si>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</si>
  <si>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</si>
  <si>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</si>
  <si>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</si>
  <si>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</si>
  <si>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</si>
  <si>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</si>
  <si>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</si>
  <si>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</si>
  <si>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</si>
  <si>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</si>
  <si>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</si>
  <si>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</si>
  <si>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</si>
  <si>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</si>
  <si>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</si>
  <si>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</si>
  <si>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</si>
  <si>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</si>
  <si>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</si>
  <si>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</si>
  <si>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</si>
  <si>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</si>
  <si>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</si>
  <si>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</si>
  <si>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</si>
  <si>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</si>
  <si>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</si>
  <si>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</si>
  <si>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</si>
  <si>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</si>
  <si>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</si>
  <si>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</si>
  <si>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</si>
  <si>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</si>
  <si>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</si>
  <si>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</si>
  <si>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</si>
  <si>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</si>
  <si>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</si>
  <si>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</si>
  <si>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</si>
  <si>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</si>
  <si>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</si>
  <si>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</si>
  <si>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</si>
  <si>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</si>
  <si>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</si>
  <si>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</si>
  <si>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</si>
  <si>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</si>
  <si>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</si>
  <si>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</si>
  <si>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</si>
  <si>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</si>
  <si>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</si>
  <si>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</si>
  <si>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</si>
  <si>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</si>
  <si>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</si>
  <si>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</si>
  <si>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</si>
  <si>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</si>
  <si>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</si>
  <si>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</si>
  <si>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</si>
  <si>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</si>
  <si>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</si>
  <si>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</si>
  <si>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</si>
  <si>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</si>
  <si>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</si>
  <si>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</si>
  <si>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</si>
  <si>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</si>
  <si>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</si>
  <si>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</si>
  <si>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</si>
  <si>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</si>
  <si>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</si>
  <si>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</si>
  <si>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</si>
  <si>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</si>
  <si>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</si>
  <si>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</si>
  <si>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</si>
  <si>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</si>
  <si>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</si>
  <si>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</si>
  <si>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</si>
  <si>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</si>
  <si>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</si>
  <si>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</si>
  <si>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</si>
  <si>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</si>
  <si>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</si>
  <si>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</si>
  <si>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</si>
  <si>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</si>
  <si>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</si>
  <si>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</si>
  <si>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</si>
  <si>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</si>
  <si>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</si>
  <si>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</si>
  <si>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</si>
  <si>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</si>
  <si>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</si>
  <si>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</si>
  <si>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</si>
  <si>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</si>
  <si>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</si>
  <si>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</si>
  <si>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</si>
  <si>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</si>
  <si>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</si>
  <si>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</si>
  <si>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</si>
  <si>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</si>
  <si>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</si>
  <si>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</si>
  <si>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</si>
  <si>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</si>
  <si>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</si>
  <si>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</si>
  <si>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</si>
  <si>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</si>
  <si>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</si>
  <si>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</si>
  <si>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</si>
  <si>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</si>
  <si>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</si>
  <si>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</si>
  <si>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</si>
  <si>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</si>
  <si>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</si>
  <si>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</si>
  <si>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</si>
  <si>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</si>
  <si>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</si>
  <si>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</si>
  <si>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</si>
  <si>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</si>
  <si>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</si>
  <si>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</si>
  <si>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</si>
  <si>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</si>
  <si>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</si>
  <si>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</si>
  <si>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</si>
  <si>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</si>
  <si>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</si>
  <si>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</si>
  <si>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</si>
  <si>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</si>
  <si>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</si>
  <si>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</si>
  <si>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</si>
  <si>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</si>
  <si>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</si>
  <si>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</si>
  <si>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</si>
  <si>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</si>
  <si>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</si>
  <si>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</si>
  <si>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</si>
  <si>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</si>
  <si>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</si>
  <si>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</si>
  <si>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</si>
  <si>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</si>
  <si>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</si>
  <si>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</si>
  <si>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</si>
  <si>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</si>
  <si>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</si>
  <si>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</si>
  <si>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</si>
  <si>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</si>
  <si>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</si>
  <si>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</si>
  <si>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</si>
  <si>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</si>
  <si>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</si>
  <si>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</si>
  <si>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</si>
  <si>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</si>
  <si>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</si>
  <si>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</si>
  <si>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</si>
  <si>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</si>
  <si>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</si>
  <si>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</si>
  <si>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</si>
  <si>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</si>
  <si>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</si>
  <si>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</si>
  <si>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</si>
  <si>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</si>
  <si>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</si>
  <si>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</si>
  <si>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</si>
  <si>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</si>
  <si>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</si>
  <si>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</si>
  <si>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</si>
  <si>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</si>
  <si>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</si>
  <si>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</si>
  <si>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</si>
  <si>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</si>
  <si>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</si>
  <si>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</si>
  <si>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</si>
  <si>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</si>
  <si>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</si>
  <si>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</si>
  <si>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</si>
  <si>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</si>
  <si>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</si>
  <si>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</si>
  <si>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</si>
  <si>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</si>
  <si>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</si>
  <si>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</si>
  <si>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</si>
  <si>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</si>
  <si>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</si>
  <si>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</si>
  <si>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</si>
  <si>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</si>
  <si>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</si>
  <si>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</si>
  <si>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</si>
  <si>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</si>
  <si>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</si>
  <si>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</si>
  <si>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</si>
  <si>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</si>
  <si>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</si>
  <si>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</si>
  <si>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</si>
  <si>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</si>
  <si>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</si>
  <si>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</si>
  <si>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</si>
  <si>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</si>
  <si>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</si>
  <si>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</si>
  <si>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</si>
  <si>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</si>
  <si>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</si>
  <si>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</si>
  <si>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</si>
  <si>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</si>
  <si>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</si>
  <si>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</si>
  <si>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</si>
  <si>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</si>
  <si>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</si>
  <si>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</si>
  <si>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</si>
  <si>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</si>
  <si>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</si>
  <si>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</si>
  <si>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</si>
  <si>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</si>
  <si>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</si>
  <si>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</si>
  <si>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</si>
  <si>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</si>
  <si>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</si>
  <si>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</si>
  <si>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</si>
  <si>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</si>
  <si>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</si>
  <si>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</si>
  <si>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</si>
  <si>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</si>
  <si>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</si>
  <si>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</si>
  <si>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</si>
  <si>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</si>
  <si>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</si>
  <si>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</si>
  <si>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</si>
  <si>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</si>
  <si>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</si>
  <si>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</si>
  <si>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</si>
  <si>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</si>
  <si>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</si>
  <si>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</si>
  <si>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</si>
  <si>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</si>
  <si>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</si>
  <si>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</si>
  <si>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</si>
  <si>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</si>
  <si>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</si>
  <si>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</si>
  <si>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</si>
  <si>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</si>
  <si>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</si>
  <si>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</si>
  <si>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</si>
  <si>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</si>
  <si>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</si>
  <si>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</si>
  <si>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</si>
  <si>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</si>
  <si>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</si>
  <si>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</si>
  <si>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</si>
  <si>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</si>
  <si>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</si>
  <si>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</si>
  <si>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</si>
  <si>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</si>
  <si>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</si>
  <si>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</si>
  <si>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</si>
  <si>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</si>
  <si>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</si>
  <si>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</si>
  <si>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</si>
  <si>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</si>
  <si>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</si>
  <si>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</si>
  <si>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</si>
  <si>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</si>
  <si>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</si>
  <si>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</si>
  <si>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</si>
  <si>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</si>
  <si>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</si>
  <si>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</si>
  <si>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</si>
  <si>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</si>
  <si>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</si>
  <si>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</si>
  <si>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</si>
  <si>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</si>
  <si>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</si>
  <si>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</si>
  <si>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</si>
  <si>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</si>
  <si>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</si>
  <si>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</si>
  <si>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</si>
  <si>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</si>
  <si>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</si>
  <si>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</si>
  <si>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</si>
  <si>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</si>
  <si>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</si>
  <si>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</si>
  <si>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</si>
  <si>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</si>
  <si>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</si>
  <si>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</si>
  <si>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</si>
  <si>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</si>
  <si>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</si>
  <si>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</si>
  <si>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</si>
  <si>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</si>
  <si>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</si>
  <si>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</si>
  <si>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</si>
  <si>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</si>
  <si>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</si>
  <si>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</si>
  <si>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</si>
  <si>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</si>
  <si>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</si>
  <si>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</si>
  <si>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</si>
  <si>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</si>
  <si>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</si>
  <si>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</si>
  <si>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</si>
  <si>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</si>
  <si>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</si>
  <si>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</si>
  <si>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</si>
  <si>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</si>
  <si>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</si>
  <si>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</si>
  <si>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</si>
  <si>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</si>
  <si>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</si>
  <si>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</si>
  <si>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</si>
  <si>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</si>
  <si>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</si>
  <si>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</si>
  <si>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</si>
  <si>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</si>
  <si>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</si>
  <si>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</si>
  <si>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</si>
  <si>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</si>
  <si>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</si>
  <si>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</si>
  <si>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</si>
  <si>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</si>
  <si>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</si>
  <si>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</si>
  <si>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</si>
  <si>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</si>
  <si>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</si>
  <si>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</si>
  <si>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</si>
  <si>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</si>
  <si>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</si>
  <si>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</si>
  <si>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</si>
  <si>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</si>
  <si>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</si>
  <si>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</si>
  <si>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</si>
  <si>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</si>
  <si>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</si>
  <si>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</si>
  <si>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</si>
  <si>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</si>
  <si>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</si>
  <si>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</si>
  <si>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</si>
  <si>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</si>
  <si>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</si>
  <si>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</si>
  <si>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</si>
  <si>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</si>
  <si>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</si>
  <si>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</si>
  <si>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</si>
  <si>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</si>
  <si>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</si>
  <si>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</si>
  <si>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</si>
  <si>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</si>
  <si>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</si>
  <si>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</si>
  <si>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</si>
  <si>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</si>
  <si>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</si>
  <si>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</si>
  <si>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</si>
  <si>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</si>
  <si>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</si>
  <si>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</si>
  <si>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</si>
  <si>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</si>
  <si>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</si>
  <si>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</si>
  <si>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</si>
  <si>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</si>
  <si>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</si>
  <si>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</si>
  <si>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</si>
  <si>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</si>
  <si>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</si>
  <si>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</si>
  <si>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</si>
  <si>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</si>
  <si>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</si>
  <si>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</si>
  <si>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</si>
  <si>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</si>
  <si>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</si>
  <si>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</si>
  <si>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</si>
  <si>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</si>
  <si>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</si>
  <si>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</si>
  <si>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</si>
  <si>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</si>
  <si>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</si>
  <si>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</si>
  <si>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</si>
  <si>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</si>
  <si>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</si>
  <si>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</si>
  <si>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</si>
  <si>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</si>
  <si>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</si>
  <si>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</si>
  <si>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</si>
  <si>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</si>
  <si>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</si>
  <si>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</si>
  <si>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</si>
  <si>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</si>
  <si>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</si>
  <si>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</si>
  <si>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</si>
  <si>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</si>
  <si>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</si>
  <si>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</si>
  <si>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</si>
  <si>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</si>
  <si>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</si>
  <si>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</si>
  <si>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</si>
  <si>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</si>
  <si>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</si>
  <si>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</si>
  <si>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</si>
  <si>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</si>
  <si>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</si>
  <si>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</si>
  <si>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</si>
  <si>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</si>
  <si>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</si>
  <si>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</si>
  <si>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</si>
  <si>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</si>
  <si>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</si>
  <si>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</si>
  <si>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</si>
  <si>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</si>
  <si>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</si>
  <si>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</si>
  <si>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</si>
  <si>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</si>
  <si>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</si>
  <si>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</si>
  <si>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</si>
  <si>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</si>
  <si>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</si>
  <si>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</si>
  <si>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</si>
  <si>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</si>
  <si>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</si>
  <si>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</si>
  <si>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</si>
  <si>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</si>
  <si>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</si>
  <si>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</si>
  <si>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</si>
  <si>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</si>
  <si>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</si>
  <si>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</si>
  <si>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</si>
  <si>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</si>
  <si>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</si>
  <si>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</si>
  <si>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</si>
  <si>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</si>
  <si>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</si>
  <si>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</si>
  <si>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</si>
  <si>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</si>
  <si>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</si>
  <si>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</si>
  <si>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</si>
  <si>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</si>
  <si>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</si>
  <si>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</si>
  <si>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</si>
  <si>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</si>
  <si>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</si>
  <si>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</si>
  <si>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</si>
  <si>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</si>
  <si>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</si>
  <si>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</si>
  <si>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</si>
  <si>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</si>
  <si>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</si>
  <si>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</si>
  <si>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</si>
  <si>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</si>
  <si>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</si>
  <si>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</si>
  <si>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</si>
  <si>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</si>
  <si>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</si>
  <si>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</si>
  <si>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</si>
  <si>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</si>
  <si>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</si>
  <si>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</si>
  <si>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</si>
  <si>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</si>
  <si>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</si>
  <si>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</si>
  <si>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</si>
  <si>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</si>
  <si>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</si>
  <si>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</si>
  <si>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</si>
  <si>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</si>
  <si>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</si>
  <si>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</si>
  <si>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</si>
  <si>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</si>
  <si>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</si>
  <si>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</si>
  <si>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</si>
  <si>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</si>
  <si>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</si>
  <si>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</si>
  <si>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</si>
  <si>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</si>
  <si>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</si>
  <si>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</si>
  <si>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</si>
  <si>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</si>
  <si>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</si>
  <si>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</si>
  <si>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</si>
  <si>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</si>
  <si>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</si>
  <si>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</si>
  <si>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</si>
  <si>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</si>
  <si>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</si>
  <si>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</si>
  <si>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</si>
  <si>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</si>
  <si>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</si>
  <si>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</si>
  <si>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</si>
  <si>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</si>
  <si>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</si>
  <si>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</si>
  <si>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</si>
  <si>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</si>
  <si>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</si>
  <si>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</si>
  <si>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</si>
  <si>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</si>
  <si>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</si>
  <si>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</si>
  <si>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</si>
  <si>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</si>
  <si>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</si>
  <si>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</si>
  <si>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</si>
  <si>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</si>
  <si>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</si>
  <si>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</si>
  <si>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</si>
  <si>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</si>
  <si>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</si>
  <si>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</si>
  <si>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</si>
  <si>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</si>
  <si>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</si>
  <si>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</si>
  <si>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</si>
  <si>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</si>
  <si>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</si>
  <si>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</si>
  <si>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</si>
  <si>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</si>
  <si>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</si>
  <si>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</si>
  <si>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</si>
  <si>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</si>
  <si>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</si>
  <si>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</si>
  <si>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</si>
  <si>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</si>
  <si>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</si>
  <si>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</si>
  <si>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</si>
  <si>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</si>
  <si>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</si>
  <si>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</si>
  <si>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</si>
  <si>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</si>
  <si>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</si>
  <si>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</si>
  <si>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</si>
  <si>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</si>
  <si>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</si>
  <si>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</si>
  <si>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</si>
  <si>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</si>
  <si>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</si>
  <si>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</si>
  <si>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</si>
  <si>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</si>
  <si>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</si>
  <si>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</si>
  <si>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</si>
  <si>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</si>
  <si>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</si>
  <si>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</si>
  <si>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</si>
  <si>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</si>
  <si>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</si>
  <si>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</si>
  <si>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</si>
  <si>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</si>
  <si>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</si>
  <si>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</si>
  <si>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</si>
  <si>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</si>
  <si>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</si>
  <si>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</si>
  <si>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</si>
  <si>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</si>
  <si>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</si>
  <si>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</si>
  <si>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</si>
  <si>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</si>
  <si>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</si>
  <si>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</si>
  <si>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</si>
  <si>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</si>
  <si>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</si>
  <si>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</si>
  <si>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</si>
  <si>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</si>
  <si>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</si>
  <si>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</si>
  <si>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</si>
  <si>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</si>
  <si>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</si>
  <si>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</si>
  <si>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</si>
  <si>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</si>
  <si>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</si>
  <si>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</si>
  <si>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</si>
  <si>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</si>
  <si>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</si>
  <si>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</si>
  <si>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</si>
  <si>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</si>
  <si>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</si>
  <si>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</si>
  <si>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</si>
  <si>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</si>
  <si>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</si>
  <si>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</si>
  <si>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</si>
  <si>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</si>
  <si>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</si>
  <si>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</si>
  <si>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</si>
  <si>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</si>
  <si>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</si>
  <si>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</si>
  <si>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</si>
  <si>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</si>
  <si>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</si>
  <si>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</si>
  <si>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</si>
  <si>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</si>
  <si>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</si>
  <si>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</si>
  <si>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</si>
  <si>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</si>
  <si>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</si>
  <si>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</si>
  <si>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</si>
  <si>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</si>
  <si>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</si>
  <si>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</si>
  <si>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</si>
  <si>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</si>
  <si>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</si>
  <si>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</si>
  <si>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</si>
  <si>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</si>
  <si>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</si>
  <si>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</si>
  <si>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</si>
  <si>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</si>
  <si>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</si>
  <si>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</si>
  <si>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</si>
  <si>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</si>
  <si>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</si>
  <si>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</si>
  <si>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</si>
  <si>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</si>
  <si>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</si>
  <si>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</si>
  <si>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</si>
  <si>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</si>
  <si>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</si>
  <si>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</si>
  <si>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</si>
  <si>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</si>
  <si>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</si>
  <si>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</si>
  <si>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</si>
  <si>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</si>
  <si>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</si>
  <si>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</si>
  <si>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</si>
  <si>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</si>
  <si>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</si>
  <si>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</si>
  <si>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</si>
  <si>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</si>
  <si>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</si>
  <si>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</si>
  <si>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</si>
  <si>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</si>
  <si>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</si>
  <si>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</si>
  <si>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</si>
  <si>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</si>
  <si>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</si>
  <si>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</si>
  <si>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</si>
  <si>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</si>
  <si>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</si>
  <si>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</si>
  <si>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</si>
  <si>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</si>
  <si>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</si>
  <si>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</si>
  <si>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</si>
  <si>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</si>
  <si>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</si>
  <si>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</si>
  <si>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</si>
  <si>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</si>
  <si>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</si>
  <si>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</si>
  <si>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</si>
  <si>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</si>
  <si>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</si>
  <si>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</si>
  <si>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</si>
  <si>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</si>
  <si>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</si>
  <si>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</si>
  <si>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</si>
  <si>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</si>
  <si>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</si>
  <si>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</si>
  <si>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</si>
  <si>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</si>
  <si>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</si>
  <si>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</si>
  <si>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</si>
  <si>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</si>
  <si>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</si>
  <si>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</si>
  <si>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</si>
  <si>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</si>
  <si>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</si>
  <si>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</si>
  <si>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</si>
  <si>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</si>
  <si>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</si>
  <si>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</si>
  <si>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</si>
  <si>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</si>
  <si>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</si>
  <si>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</si>
  <si>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</si>
  <si>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</si>
  <si>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</si>
  <si>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</si>
  <si>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</si>
  <si>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</si>
  <si>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</si>
  <si>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</si>
  <si>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</si>
  <si>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</si>
  <si>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</si>
  <si>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</si>
  <si>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</si>
  <si>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</si>
  <si>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</si>
  <si>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</si>
  <si>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</si>
  <si>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</si>
  <si>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</si>
  <si>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</si>
  <si>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</si>
  <si>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</si>
  <si>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</si>
  <si>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</si>
  <si>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</si>
  <si>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</si>
  <si>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</si>
  <si>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</si>
  <si>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</si>
  <si>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</si>
  <si>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</si>
  <si>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</si>
  <si>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</si>
  <si>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</si>
  <si>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</si>
  <si>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</si>
  <si>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</si>
  <si>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</si>
  <si>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</si>
  <si>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</si>
  <si>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</si>
  <si>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</si>
  <si>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</si>
  <si>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</si>
  <si>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</si>
  <si>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</si>
  <si>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</si>
  <si>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</si>
  <si>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</si>
  <si>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</si>
  <si>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</si>
  <si>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</si>
  <si>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</si>
  <si>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</si>
  <si>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</si>
  <si>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</si>
  <si>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</si>
  <si>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</si>
  <si>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</si>
  <si>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</si>
  <si>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</si>
  <si>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</si>
  <si>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</si>
  <si>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</si>
  <si>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</si>
  <si>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</si>
  <si>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</si>
  <si>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</si>
  <si>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</si>
  <si>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</si>
  <si>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</si>
  <si>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</si>
  <si>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</si>
  <si>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</si>
  <si>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</si>
  <si>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</si>
  <si>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</si>
  <si>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</si>
  <si>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</si>
  <si>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</si>
  <si>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</si>
  <si>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</si>
  <si>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</si>
  <si>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</si>
  <si>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</si>
  <si>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</si>
  <si>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</si>
  <si>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</si>
  <si>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</si>
  <si>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</si>
  <si>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</si>
  <si>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</si>
  <si>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</si>
  <si>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</si>
  <si>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</si>
  <si>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</si>
  <si>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</si>
  <si>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</si>
  <si>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</si>
  <si>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</si>
  <si>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</si>
  <si>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</si>
  <si>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</si>
  <si>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</si>
  <si>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</si>
  <si>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</si>
  <si>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</si>
  <si>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</si>
  <si>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</si>
  <si>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</si>
  <si>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</si>
  <si>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</si>
  <si>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</si>
  <si>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</si>
  <si>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</si>
  <si>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</si>
  <si>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</si>
  <si>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</si>
  <si>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</si>
  <si>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</si>
  <si>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</si>
  <si>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</si>
  <si>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</si>
  <si>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</si>
  <si>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</si>
  <si>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</si>
  <si>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</si>
  <si>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</si>
  <si>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</si>
  <si>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</si>
  <si>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</si>
  <si>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</si>
  <si>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</si>
  <si>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</si>
  <si>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</si>
  <si>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</si>
  <si>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</si>
  <si>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</si>
  <si>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</si>
  <si>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</si>
  <si>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</si>
  <si>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</si>
  <si>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</si>
  <si>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</si>
  <si>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</si>
  <si>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</si>
  <si>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</si>
  <si>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</si>
  <si>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</si>
  <si>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</si>
  <si>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</si>
  <si>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</si>
  <si>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</si>
  <si>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</si>
  <si>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</si>
  <si>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</si>
  <si>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</si>
  <si>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</si>
  <si>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</si>
  <si>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</si>
  <si>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</si>
  <si>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</si>
  <si>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</si>
  <si>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</si>
  <si>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</si>
  <si>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</si>
  <si>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</si>
  <si>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</si>
  <si>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</si>
  <si>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</si>
  <si>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</si>
  <si>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</si>
  <si>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</si>
  <si>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</si>
  <si>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</si>
  <si>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</si>
  <si>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</si>
  <si>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</si>
  <si>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</si>
  <si>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</si>
  <si>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</si>
  <si>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</si>
  <si>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</si>
  <si>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</si>
  <si>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</si>
  <si>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</si>
  <si>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</si>
  <si>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</si>
  <si>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</si>
  <si>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</si>
  <si>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</si>
  <si>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</si>
  <si>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</si>
  <si>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</si>
  <si>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</si>
  <si>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</si>
  <si>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</si>
  <si>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</si>
  <si>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</si>
  <si>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</si>
  <si>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</si>
  <si>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</si>
  <si>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</si>
  <si>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</si>
  <si>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</si>
  <si>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</si>
  <si>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</si>
  <si>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</si>
  <si>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</si>
  <si>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</si>
  <si>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</si>
  <si>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</si>
  <si>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</si>
  <si>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</si>
  <si>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</si>
  <si>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</si>
  <si>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</si>
  <si>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</si>
  <si>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</si>
  <si>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</si>
  <si>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</si>
  <si>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</si>
  <si>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</si>
  <si>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</si>
  <si>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</si>
  <si>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</si>
  <si>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</si>
  <si>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</si>
  <si>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</si>
  <si>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</si>
  <si>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</si>
  <si>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</si>
  <si>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</si>
  <si>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</si>
  <si>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</si>
  <si>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</si>
  <si>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</si>
  <si>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</si>
  <si>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</si>
  <si>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</si>
  <si>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</si>
  <si>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</si>
  <si>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</si>
  <si>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</si>
  <si>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</si>
  <si>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</si>
  <si>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</si>
  <si>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</si>
  <si>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</si>
  <si>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</si>
  <si>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</si>
  <si>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</si>
  <si>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</si>
  <si>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</si>
  <si>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</si>
  <si>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</si>
  <si>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</si>
  <si>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</si>
  <si>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</si>
  <si>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</si>
  <si>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</si>
  <si>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</si>
  <si>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</si>
  <si>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</si>
  <si>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</si>
  <si>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</si>
  <si>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</si>
  <si>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</si>
  <si>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</si>
  <si>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</si>
  <si>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</si>
  <si>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</si>
  <si>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</si>
  <si>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</si>
  <si>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</si>
  <si>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</si>
  <si>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</si>
  <si>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</si>
  <si>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</si>
  <si>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</si>
  <si>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</si>
  <si>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</si>
  <si>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</si>
  <si>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</si>
  <si>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</si>
  <si>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</si>
  <si>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</si>
  <si>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</si>
  <si>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</si>
  <si>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</si>
  <si>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</si>
  <si>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</si>
  <si>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</si>
  <si>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</si>
  <si>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</si>
  <si>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</si>
  <si>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</si>
  <si>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</si>
  <si>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</si>
  <si>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</si>
  <si>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</si>
  <si>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</si>
  <si>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</si>
  <si>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</si>
  <si>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</si>
  <si>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</si>
  <si>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</si>
  <si>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</si>
  <si>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</si>
  <si>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</si>
  <si>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</si>
  <si>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</si>
  <si>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</si>
  <si>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</si>
  <si>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</si>
  <si>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</si>
  <si>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</si>
  <si>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</si>
  <si>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</si>
  <si>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</si>
  <si>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</si>
  <si>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</si>
  <si>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</si>
  <si>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</si>
  <si>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</si>
  <si>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</si>
  <si>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</si>
  <si>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</si>
  <si>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</si>
  <si>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</si>
  <si>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</si>
  <si>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</si>
  <si>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</si>
  <si>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</si>
  <si>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</si>
  <si>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</si>
  <si>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</si>
  <si>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</si>
  <si>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</si>
  <si>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</si>
  <si>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</si>
  <si>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</si>
  <si>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</si>
  <si>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</si>
  <si>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</si>
  <si>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</si>
  <si>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</si>
  <si>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</si>
  <si>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</si>
  <si>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</si>
  <si>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</si>
  <si>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</si>
  <si>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</si>
  <si>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</si>
  <si>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</si>
  <si>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</si>
  <si>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</si>
  <si>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</si>
  <si>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</si>
  <si>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</si>
  <si>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</si>
  <si>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</si>
  <si>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</si>
  <si>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</si>
  <si>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</si>
  <si>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</si>
  <si>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</si>
  <si>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</si>
  <si>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</si>
  <si>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</si>
  <si>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</si>
  <si>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</si>
  <si>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</si>
  <si>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</si>
  <si>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</si>
  <si>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</si>
  <si>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</si>
  <si>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</si>
  <si>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</si>
  <si>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</si>
  <si>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</si>
  <si>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</si>
  <si>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</si>
  <si>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</si>
  <si>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</si>
  <si>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</si>
  <si>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</si>
  <si>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</si>
  <si>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</si>
  <si>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</si>
  <si>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</si>
  <si>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</si>
  <si>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</si>
  <si>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</si>
  <si>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</si>
  <si>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</si>
  <si>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</si>
  <si>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</si>
  <si>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</si>
  <si>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</si>
  <si>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</si>
  <si>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</si>
  <si>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</si>
  <si>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</si>
  <si>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</si>
  <si>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</si>
  <si>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</si>
  <si>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</si>
  <si>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</si>
  <si>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</si>
  <si>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</si>
  <si>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</si>
  <si>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</si>
  <si>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</si>
  <si>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</si>
  <si>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</si>
  <si>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</si>
  <si>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</si>
  <si>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</si>
  <si>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</si>
  <si>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</si>
  <si>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</si>
  <si>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</si>
  <si>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</si>
  <si>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</si>
  <si>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</si>
  <si>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</si>
  <si>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</si>
  <si>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</si>
  <si>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</si>
  <si>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</si>
  <si>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</si>
  <si>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</si>
  <si>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</si>
  <si>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</si>
  <si>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</si>
  <si>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</si>
  <si>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</si>
  <si>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</si>
  <si>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</si>
  <si>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</si>
  <si>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</si>
  <si>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</si>
  <si>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</si>
  <si>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</si>
  <si>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</si>
  <si>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</si>
  <si>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</si>
  <si>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</si>
  <si>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</si>
  <si>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</si>
  <si>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</si>
  <si>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</si>
  <si>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</si>
  <si>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</si>
  <si>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</si>
  <si>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</si>
  <si>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</si>
  <si>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</si>
  <si>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</si>
  <si>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</si>
  <si>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</si>
  <si>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</si>
  <si>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</si>
  <si>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</si>
  <si>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</si>
  <si>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</si>
  <si>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</si>
  <si>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</si>
  <si>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</si>
  <si>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</si>
  <si>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</si>
  <si>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</si>
  <si>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</si>
  <si>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</si>
  <si>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</si>
  <si>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</si>
  <si>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</si>
  <si>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</si>
  <si>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</si>
  <si>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</si>
  <si>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</si>
  <si>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</si>
  <si>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</si>
  <si>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</si>
  <si>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</si>
  <si>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</si>
  <si>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</si>
  <si>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</si>
  <si>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</si>
  <si>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</si>
  <si>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</si>
  <si>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</si>
  <si>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</si>
  <si>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</si>
  <si>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</si>
  <si>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</si>
  <si>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</si>
  <si>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</si>
  <si>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</si>
  <si>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</si>
  <si>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</si>
  <si>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</si>
  <si>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</si>
  <si>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</si>
  <si>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</si>
  <si>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</si>
  <si>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</si>
  <si>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</si>
  <si>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</si>
  <si>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</si>
  <si>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</si>
  <si>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</si>
  <si>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</si>
  <si>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</si>
  <si>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</si>
  <si>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</si>
  <si>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</si>
  <si>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</si>
  <si>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</si>
  <si>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</si>
  <si>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</si>
  <si>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</si>
  <si>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</si>
  <si>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</si>
  <si>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</si>
  <si>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</si>
  <si>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</si>
  <si>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</si>
  <si>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</si>
  <si>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</si>
  <si>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</si>
  <si>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</si>
  <si>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</si>
  <si>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</si>
  <si>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</si>
  <si>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</si>
  <si>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</si>
  <si>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</si>
  <si>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</si>
  <si>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</si>
  <si>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</si>
  <si>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</si>
  <si>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</si>
  <si>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</si>
  <si>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</si>
  <si>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</si>
  <si>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</si>
  <si>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</si>
  <si>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</si>
  <si>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</si>
  <si>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</si>
  <si>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</si>
  <si>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</si>
  <si>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</si>
  <si>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</si>
  <si>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</si>
  <si>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</si>
  <si>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</si>
  <si>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</si>
  <si>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</si>
  <si>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</si>
  <si>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</si>
  <si>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</si>
  <si>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</si>
  <si>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</si>
  <si>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</si>
  <si>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</si>
  <si>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</si>
  <si>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</si>
  <si>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</si>
  <si>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</si>
  <si>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</si>
  <si>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</si>
  <si>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</si>
  <si>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</si>
  <si>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</si>
  <si>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</si>
  <si>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</si>
  <si>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</si>
  <si>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</si>
  <si>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</si>
  <si>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</si>
  <si>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</si>
  <si>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</si>
  <si>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</si>
  <si>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</si>
  <si>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</si>
  <si>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</si>
  <si>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</si>
  <si>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</si>
  <si>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</si>
  <si>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</si>
  <si>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</si>
  <si>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</si>
  <si>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</si>
  <si>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</si>
  <si>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</si>
  <si>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</si>
  <si>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</si>
  <si>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</si>
  <si>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</si>
  <si>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</si>
  <si>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</si>
  <si>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</si>
  <si>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</si>
  <si>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</si>
  <si>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</si>
  <si>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</si>
  <si>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</si>
  <si>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</si>
  <si>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</si>
  <si>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</si>
  <si>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</si>
  <si>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</si>
  <si>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</si>
  <si>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</si>
  <si>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</si>
  <si>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</si>
  <si>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</si>
  <si>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</si>
  <si>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</si>
  <si>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</si>
  <si>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</si>
  <si>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</si>
  <si>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</si>
  <si>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</si>
  <si>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</si>
  <si>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</si>
  <si>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</si>
  <si>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</si>
  <si>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</si>
  <si>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</si>
  <si>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</si>
  <si>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</si>
  <si>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</si>
  <si>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</si>
  <si>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</si>
  <si>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</si>
  <si>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</si>
  <si>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</si>
  <si>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</si>
  <si>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</si>
  <si>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</si>
  <si>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</si>
  <si>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</si>
  <si>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</si>
  <si>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</si>
  <si>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</si>
  <si>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</si>
  <si>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</si>
  <si>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</si>
  <si>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</si>
  <si>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</si>
  <si>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</si>
  <si>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</si>
  <si>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</si>
  <si>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</si>
  <si>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</si>
  <si>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</si>
  <si>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</si>
  <si>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</si>
  <si>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</si>
  <si>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</si>
  <si>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</si>
  <si>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</si>
  <si>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</si>
  <si>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</si>
  <si>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</si>
  <si>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</si>
  <si>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</si>
  <si>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</si>
  <si>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</si>
  <si>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</si>
  <si>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</si>
  <si>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</si>
  <si>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</si>
  <si>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</si>
  <si>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</si>
  <si>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</si>
  <si>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</si>
  <si>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</si>
  <si>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</si>
  <si>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</si>
  <si>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</si>
  <si>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</si>
  <si>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</si>
  <si>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</si>
  <si>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</si>
  <si>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</si>
  <si>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</si>
  <si>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</si>
  <si>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</si>
  <si>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</si>
  <si>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</si>
  <si>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</si>
  <si>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</si>
  <si>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</si>
  <si>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</si>
  <si>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</si>
  <si>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</si>
  <si>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</si>
  <si>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</si>
  <si>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</si>
  <si>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</si>
  <si>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</si>
  <si>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</si>
  <si>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</si>
  <si>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</si>
  <si>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</si>
  <si>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</si>
  <si>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</si>
  <si>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</si>
  <si>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</si>
  <si>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</si>
  <si>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</si>
  <si>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</si>
  <si>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</si>
  <si>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</si>
  <si>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</si>
  <si>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</si>
  <si>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</si>
  <si>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</si>
  <si>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</si>
  <si>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</si>
  <si>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</si>
  <si>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</si>
  <si>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</si>
  <si>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</si>
  <si>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</si>
  <si>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</si>
  <si>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</si>
  <si>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</si>
  <si>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</si>
  <si>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</si>
  <si>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</si>
  <si>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</si>
  <si>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</si>
  <si>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</si>
  <si>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</si>
  <si>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</si>
  <si>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</si>
  <si>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</si>
  <si>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</si>
  <si>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</si>
  <si>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</si>
  <si>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</si>
  <si>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</si>
  <si>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</si>
  <si>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</si>
  <si>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</si>
  <si>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</si>
  <si>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</si>
  <si>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</si>
  <si>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</si>
  <si>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</si>
  <si>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</si>
  <si>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</si>
  <si>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</si>
  <si>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</si>
  <si>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</si>
  <si>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</si>
  <si>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</si>
  <si>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</si>
  <si>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</si>
  <si>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</si>
  <si>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</si>
  <si>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</si>
  <si>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</si>
  <si>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</si>
  <si>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</si>
  <si>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</si>
  <si>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</si>
  <si>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</si>
  <si>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</si>
  <si>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</si>
  <si>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</si>
  <si>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</si>
  <si>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</si>
  <si>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</si>
  <si>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</si>
  <si>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</si>
  <si>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</si>
  <si>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</si>
  <si>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</si>
  <si>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</si>
  <si>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</si>
  <si>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</si>
  <si>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</si>
  <si>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</si>
  <si>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</si>
  <si>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</si>
  <si>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</si>
  <si>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</si>
  <si>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</si>
  <si>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</si>
  <si>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</si>
  <si>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</si>
  <si>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</si>
  <si>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</si>
  <si>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</si>
  <si>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</si>
  <si>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</si>
  <si>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</si>
  <si>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</si>
  <si>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</si>
  <si>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</si>
  <si>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</si>
  <si>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</si>
  <si>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</si>
  <si>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</si>
  <si>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</si>
  <si>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</si>
  <si>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</si>
  <si>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</si>
  <si>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</si>
  <si>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</si>
  <si>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</si>
  <si>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</si>
  <si>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</si>
  <si>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</si>
  <si>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</si>
  <si>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</si>
  <si>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</si>
  <si>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</si>
  <si>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</si>
  <si>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</si>
  <si>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</si>
  <si>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</si>
  <si>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</si>
  <si>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</si>
  <si>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</si>
  <si>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</si>
  <si>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</si>
  <si>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</si>
  <si>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</si>
  <si>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</si>
  <si>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</si>
  <si>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</si>
  <si>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</si>
  <si>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</si>
  <si>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</si>
  <si>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</si>
  <si>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</si>
  <si>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</si>
  <si>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</si>
  <si>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</si>
  <si>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</si>
  <si>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</si>
  <si>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</si>
  <si>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</si>
  <si>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</si>
  <si>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</si>
  <si>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</si>
  <si>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</si>
  <si>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</si>
  <si>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</si>
  <si>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</si>
  <si>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</si>
  <si>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</si>
  <si>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</si>
  <si>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</si>
  <si>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</si>
  <si>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</si>
  <si>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</si>
  <si>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</si>
  <si>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</si>
  <si>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</si>
  <si>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</si>
  <si>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</si>
  <si>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</si>
  <si>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</si>
  <si>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</si>
  <si>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</si>
  <si>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</si>
  <si>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</si>
  <si>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</si>
  <si>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</si>
  <si>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</si>
  <si>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</si>
  <si>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</si>
  <si>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</si>
  <si>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</si>
  <si>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</si>
  <si>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</si>
  <si>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</si>
  <si>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</si>
  <si>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</si>
  <si>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</si>
  <si>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</si>
  <si>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</si>
  <si>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</si>
  <si>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</si>
  <si>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</si>
  <si>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</si>
  <si>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</si>
  <si>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</si>
  <si>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</si>
  <si>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</si>
  <si>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</si>
  <si>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</si>
  <si>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</si>
  <si>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</si>
  <si>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</si>
  <si>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</si>
  <si>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</si>
  <si>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</si>
  <si>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</si>
  <si>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</si>
  <si>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</si>
  <si>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</si>
  <si>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</si>
  <si>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</si>
  <si>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</si>
  <si>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</si>
  <si>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</si>
  <si>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</si>
  <si>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</si>
  <si>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</si>
  <si>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</si>
  <si>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</si>
  <si>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</si>
  <si>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</si>
  <si>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</si>
  <si>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</si>
  <si>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</si>
  <si>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</si>
  <si>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</si>
  <si>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</si>
  <si>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</si>
  <si>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</si>
  <si>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</si>
  <si>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</si>
  <si>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</si>
  <si>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</si>
  <si>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</si>
  <si>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</si>
  <si>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</si>
  <si>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</si>
  <si>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</si>
  <si>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</si>
  <si>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</si>
  <si>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</si>
  <si>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</si>
  <si>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</si>
  <si>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</si>
  <si>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</si>
  <si>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</si>
  <si>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</si>
  <si>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</si>
  <si>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</si>
  <si>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</si>
  <si>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</si>
  <si>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</si>
  <si>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</si>
  <si>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</si>
  <si>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</si>
  <si>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</si>
  <si>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</si>
  <si>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</si>
  <si>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</si>
  <si>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</si>
  <si>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</si>
  <si>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</si>
  <si>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</si>
  <si>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</si>
  <si>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</si>
  <si>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</si>
  <si>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</si>
  <si>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</si>
  <si>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</si>
  <si>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</si>
  <si>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</si>
  <si>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</si>
  <si>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</si>
  <si>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</si>
  <si>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</si>
  <si>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</si>
  <si>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</si>
  <si>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</si>
  <si>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</si>
  <si>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</si>
  <si>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</si>
  <si>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</si>
  <si>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</si>
  <si>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</si>
  <si>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</si>
  <si>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</si>
  <si>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</si>
  <si>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</si>
  <si>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</si>
  <si>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</si>
  <si>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</si>
  <si>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</si>
  <si>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</si>
  <si>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</si>
  <si>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</si>
  <si>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</si>
  <si>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</si>
  <si>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</si>
  <si>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</si>
  <si>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</si>
  <si>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</si>
  <si>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</si>
  <si>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</si>
  <si>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</si>
  <si>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</si>
  <si>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</si>
  <si>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</si>
  <si>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</si>
  <si>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</si>
  <si>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</si>
  <si>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</si>
  <si>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</si>
  <si>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</si>
  <si>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</si>
  <si>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</si>
  <si>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</si>
  <si>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</si>
  <si>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</si>
  <si>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</si>
  <si>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</si>
  <si>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</si>
  <si>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</si>
  <si>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</si>
  <si>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</si>
  <si>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</si>
  <si>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</si>
  <si>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</si>
  <si>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</si>
  <si>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</si>
  <si>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</si>
  <si>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</si>
  <si>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</si>
  <si>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</si>
  <si>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</si>
  <si>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</si>
  <si>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</si>
  <si>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</si>
  <si>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</si>
  <si>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</si>
  <si>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</si>
  <si>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</si>
  <si>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</si>
  <si>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</si>
  <si>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</si>
  <si>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</si>
  <si>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</si>
  <si>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</si>
  <si>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</si>
  <si>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</si>
  <si>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</si>
  <si>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</si>
  <si>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</si>
  <si>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</si>
  <si>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</si>
  <si>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</si>
  <si>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</si>
  <si>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</si>
  <si>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</si>
  <si>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</si>
  <si>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</si>
  <si>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</si>
  <si>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</si>
  <si>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</si>
  <si>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</si>
  <si>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</si>
  <si>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</si>
  <si>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</si>
  <si>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</si>
  <si>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</si>
  <si>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</si>
  <si>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</si>
  <si>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</si>
  <si>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</si>
  <si>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</si>
  <si>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</si>
  <si>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</si>
  <si>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</si>
  <si>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</si>
  <si>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</si>
  <si>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</si>
  <si>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</si>
  <si>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</si>
  <si>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</si>
  <si>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</si>
  <si>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</si>
  <si>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</si>
  <si>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</si>
  <si>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</si>
  <si>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</si>
  <si>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</si>
  <si>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</si>
  <si>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</si>
  <si>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</si>
  <si>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</si>
  <si>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</si>
  <si>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</si>
  <si>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</si>
  <si>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</si>
  <si>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</si>
  <si>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</si>
  <si>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</si>
  <si>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</si>
  <si>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</si>
  <si>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</si>
  <si>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</si>
  <si>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</si>
  <si>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</si>
  <si>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</si>
  <si>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</si>
  <si>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</si>
  <si>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</si>
  <si>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</si>
  <si>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</si>
  <si>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</si>
  <si>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</si>
  <si>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</si>
  <si>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</si>
  <si>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</si>
  <si>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</si>
  <si>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</si>
  <si>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</si>
  <si>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</si>
  <si>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</si>
  <si>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</si>
  <si>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</si>
  <si>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</si>
  <si>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</si>
  <si>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</si>
  <si>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</si>
  <si>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</si>
  <si>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</si>
  <si>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</si>
  <si>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</si>
  <si>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</si>
  <si>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</si>
  <si>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</si>
  <si>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</si>
  <si>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</si>
  <si>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</si>
  <si>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</si>
  <si>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</si>
  <si>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</si>
  <si>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</si>
  <si>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</si>
  <si>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</si>
  <si>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</si>
  <si>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</si>
  <si>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</si>
  <si>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</si>
  <si>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</si>
  <si>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</si>
  <si>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</si>
  <si>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</si>
  <si>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</si>
  <si>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</si>
  <si>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</si>
  <si>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</si>
  <si>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</si>
  <si>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</si>
  <si>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</si>
  <si>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</si>
  <si>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</si>
  <si>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</si>
  <si>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</si>
  <si>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</si>
  <si>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</si>
  <si>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</si>
  <si>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</si>
  <si>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</si>
  <si>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</si>
  <si>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</si>
  <si>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</si>
  <si>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</si>
  <si>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</si>
  <si>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</si>
  <si>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</si>
  <si>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</si>
  <si>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</si>
  <si>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</si>
  <si>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</si>
  <si>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</si>
  <si>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</si>
  <si>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</si>
  <si>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</si>
  <si>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</si>
  <si>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</si>
  <si>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</si>
  <si>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</si>
  <si>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</si>
  <si>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</si>
  <si>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</si>
  <si>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</si>
  <si>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</si>
  <si>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</si>
  <si>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</si>
  <si>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</si>
  <si>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</si>
  <si>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</si>
  <si>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</si>
  <si>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</si>
  <si>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</si>
  <si>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</si>
  <si>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</si>
  <si>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</si>
  <si>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</si>
  <si>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</si>
  <si>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</si>
  <si>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</si>
  <si>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</si>
  <si>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</si>
  <si>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</si>
  <si>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</si>
  <si>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</si>
  <si>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</si>
  <si>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</si>
  <si>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</si>
  <si>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</si>
  <si>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</si>
  <si>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</si>
  <si>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</si>
  <si>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</si>
  <si>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</si>
  <si>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</si>
  <si>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</si>
  <si>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</si>
  <si>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</si>
  <si>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</si>
  <si>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</si>
  <si>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</si>
  <si>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</si>
  <si>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</si>
  <si>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</si>
  <si>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</si>
  <si>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</si>
  <si>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</si>
  <si>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</si>
  <si>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</si>
  <si>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</si>
  <si>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</si>
  <si>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</si>
  <si>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</si>
  <si>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</si>
  <si>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</si>
  <si>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</si>
  <si>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</si>
  <si>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</si>
  <si>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</si>
  <si>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</si>
  <si>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</si>
  <si>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</si>
  <si>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</si>
  <si>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</si>
  <si>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</si>
  <si>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</si>
  <si>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</si>
  <si>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</si>
  <si>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</si>
  <si>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</si>
  <si>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</si>
  <si>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</si>
  <si>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</si>
  <si>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</si>
  <si>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</si>
  <si>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</si>
  <si>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</si>
  <si>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</si>
  <si>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</si>
  <si>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</si>
  <si>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</si>
  <si>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</si>
  <si>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</si>
  <si>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</si>
  <si>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</si>
  <si>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</si>
  <si>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</si>
  <si>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</si>
  <si>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</si>
  <si>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</si>
  <si>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</si>
  <si>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</si>
  <si>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</si>
  <si>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</si>
  <si>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</si>
  <si>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</si>
  <si>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</si>
  <si>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</si>
  <si>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</si>
  <si>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</si>
  <si>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</si>
  <si>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</si>
  <si>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</si>
  <si>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</si>
  <si>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</si>
  <si>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</si>
  <si>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</si>
  <si>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</si>
  <si>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</si>
  <si>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</si>
  <si>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</si>
  <si>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</si>
  <si>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</si>
  <si>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</si>
  <si>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</si>
  <si>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</si>
  <si>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</si>
  <si>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</si>
  <si>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</si>
  <si>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</si>
  <si>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</si>
  <si>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</si>
  <si>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</si>
  <si>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</si>
  <si>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</si>
  <si>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</si>
  <si>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</si>
  <si>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</si>
  <si>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</si>
  <si>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</si>
  <si>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</si>
  <si>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</si>
  <si>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</si>
  <si>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</si>
  <si>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</si>
  <si>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</si>
  <si>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</si>
  <si>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</si>
  <si>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</si>
  <si>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</si>
  <si>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</si>
  <si>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</si>
  <si>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</si>
  <si>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</si>
  <si>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</si>
  <si>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</si>
  <si>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</si>
  <si>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</si>
  <si>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</si>
  <si>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</si>
  <si>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</si>
  <si>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</si>
  <si>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</si>
  <si>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</si>
  <si>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</si>
  <si>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</si>
  <si>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</si>
  <si>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</si>
  <si>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</si>
  <si>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</si>
  <si>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</si>
  <si>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</si>
  <si>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</si>
  <si>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</si>
  <si>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</si>
  <si>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</si>
  <si>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</si>
  <si>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</si>
  <si>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</si>
  <si>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</si>
  <si>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</si>
  <si>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</si>
  <si>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</si>
  <si>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</si>
  <si>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</si>
  <si>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</si>
  <si>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</si>
  <si>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</si>
  <si>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</si>
  <si>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</si>
  <si>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</si>
  <si>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</si>
  <si>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</si>
  <si>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</si>
  <si>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</si>
  <si>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</si>
  <si>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</si>
  <si>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</si>
  <si>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</si>
  <si>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</si>
  <si>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</si>
  <si>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</si>
  <si>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</si>
  <si>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</si>
  <si>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</si>
  <si>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</si>
  <si>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</si>
  <si>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</si>
  <si>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</si>
  <si>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</si>
  <si>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</si>
  <si>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</si>
  <si>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</si>
  <si>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</si>
  <si>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</si>
  <si>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</si>
  <si>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</si>
  <si>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</si>
  <si>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</si>
  <si>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</si>
  <si>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</si>
  <si>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</si>
  <si>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</si>
  <si>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</si>
  <si>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</si>
  <si>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</si>
  <si>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</si>
  <si>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</si>
  <si>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</si>
  <si>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</si>
  <si>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</si>
  <si>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</si>
  <si>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</si>
  <si>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</si>
  <si>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</si>
  <si>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</si>
  <si>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</si>
  <si>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</si>
  <si>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</si>
  <si>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</si>
  <si>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</si>
  <si>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</si>
  <si>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</si>
  <si>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</si>
  <si>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</si>
  <si>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</si>
  <si>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</si>
  <si>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</si>
  <si>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</si>
  <si>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</si>
  <si>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</si>
  <si>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</si>
  <si>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</si>
  <si>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</si>
  <si>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</si>
  <si>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</si>
  <si>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</si>
  <si>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</si>
  <si>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</si>
  <si>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</si>
  <si>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</si>
  <si>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</si>
  <si>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</si>
  <si>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</si>
  <si>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</si>
  <si>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</si>
  <si>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</si>
  <si>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</si>
  <si>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</si>
  <si>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</si>
  <si>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</si>
  <si>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</si>
  <si>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</si>
  <si>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</si>
  <si>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</si>
  <si>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</si>
  <si>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</si>
  <si>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</si>
  <si>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</si>
  <si>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</si>
  <si>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</si>
  <si>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</si>
  <si>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</si>
  <si>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</si>
  <si>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</si>
  <si>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</si>
  <si>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</si>
  <si>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</si>
  <si>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</si>
  <si>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</si>
  <si>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</si>
  <si>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</si>
  <si>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</si>
  <si>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</si>
  <si>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</si>
  <si>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</si>
  <si>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</si>
  <si>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</si>
  <si>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</si>
  <si>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</si>
  <si>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</si>
  <si>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</si>
  <si>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</si>
  <si>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</si>
  <si>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</si>
  <si>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</si>
  <si>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</si>
  <si>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</si>
  <si>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</si>
  <si>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</si>
  <si>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</si>
  <si>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</si>
  <si>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</si>
  <si>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</si>
  <si>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</si>
  <si>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</si>
  <si>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</si>
  <si>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</si>
  <si>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</si>
  <si>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</si>
  <si>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</si>
  <si>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</si>
  <si>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</si>
  <si>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</si>
  <si>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</si>
  <si>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</si>
  <si>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</si>
  <si>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</si>
  <si>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</si>
  <si>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</si>
  <si>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</si>
  <si>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</si>
  <si>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</si>
  <si>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</si>
  <si>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</si>
  <si>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</si>
  <si>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</si>
  <si>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</si>
  <si>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</si>
  <si>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</si>
  <si>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</si>
  <si>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</si>
  <si>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</si>
  <si>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</si>
  <si>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</si>
  <si>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</si>
  <si>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</si>
  <si>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</si>
  <si>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</si>
  <si>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</si>
  <si>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</si>
  <si>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</si>
  <si>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</si>
  <si>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</si>
  <si>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</si>
  <si>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</si>
  <si>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</si>
  <si>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</si>
  <si>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</si>
  <si>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</si>
  <si>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</si>
  <si>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</si>
  <si>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</si>
  <si>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</si>
  <si>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</si>
  <si>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</si>
  <si>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</si>
  <si>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</si>
  <si>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</si>
  <si>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</si>
  <si>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</si>
  <si>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</si>
  <si>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</si>
  <si>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</si>
  <si>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</si>
  <si>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</si>
  <si>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</si>
  <si>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</si>
  <si>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</si>
  <si>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</si>
  <si>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</si>
  <si>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</si>
  <si>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</si>
  <si>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</si>
  <si>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</si>
  <si>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</si>
  <si>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</si>
  <si>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</si>
  <si>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</si>
  <si>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</si>
  <si>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</si>
  <si>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</si>
  <si>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</si>
  <si>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</si>
  <si>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</si>
  <si>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</si>
  <si>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</si>
  <si>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</si>
  <si>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</si>
  <si>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</si>
  <si>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</si>
  <si>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</si>
  <si>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</si>
  <si>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</si>
  <si>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</si>
  <si>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</si>
  <si>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</si>
  <si>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</si>
  <si>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</si>
  <si>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</si>
  <si>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</si>
  <si>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</si>
  <si>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</si>
  <si>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</si>
  <si>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</si>
  <si>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</si>
  <si>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</si>
  <si>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</si>
  <si>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</si>
  <si>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</si>
  <si>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</si>
  <si>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</si>
  <si>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</si>
  <si>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</si>
  <si>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</si>
  <si>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</si>
  <si>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</si>
  <si>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</si>
  <si>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</si>
  <si>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</si>
  <si>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</si>
  <si>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</si>
  <si>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</si>
  <si>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</si>
  <si>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</si>
  <si>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</si>
  <si>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</si>
  <si>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</si>
  <si>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</si>
  <si>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</si>
  <si>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</si>
  <si>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</si>
  <si>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</si>
  <si>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</si>
  <si>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</si>
  <si>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</si>
  <si>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</si>
  <si>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</si>
  <si>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</si>
  <si>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</si>
  <si>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</si>
  <si>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</si>
  <si>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</si>
  <si>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</si>
  <si>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</si>
  <si>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</si>
  <si>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</si>
  <si>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</si>
  <si>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</si>
  <si>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</si>
  <si>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</si>
  <si>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</si>
  <si>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</si>
  <si>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</si>
  <si>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</si>
  <si>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</si>
  <si>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</si>
  <si>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</si>
  <si>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</si>
  <si>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</si>
  <si>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</si>
  <si>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</si>
  <si>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</si>
  <si>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</si>
  <si>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</si>
  <si>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</si>
  <si>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</si>
  <si>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</si>
  <si>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</si>
  <si>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</si>
  <si>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</si>
  <si>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</si>
  <si>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</si>
  <si>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</si>
  <si>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</si>
  <si>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</si>
  <si>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</si>
  <si>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</si>
  <si>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</si>
  <si>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</si>
  <si>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</si>
  <si>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</si>
  <si>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</si>
  <si>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</si>
  <si>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</si>
  <si>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</si>
  <si>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</si>
  <si>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</si>
  <si>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</si>
  <si>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</si>
  <si>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</si>
  <si>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</si>
  <si>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</si>
  <si>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</si>
  <si>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</si>
  <si>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</si>
  <si>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</si>
  <si>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</si>
  <si>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</si>
  <si>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</si>
  <si>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</si>
  <si>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</si>
  <si>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</si>
  <si>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</si>
  <si>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</si>
  <si>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</si>
  <si>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</si>
  <si>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</si>
  <si>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</si>
  <si>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</si>
  <si>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</si>
  <si>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</si>
  <si>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</si>
  <si>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</si>
  <si>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</si>
  <si>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</si>
  <si>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</si>
  <si>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</si>
  <si>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</si>
  <si>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</si>
  <si>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</si>
  <si>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</si>
  <si>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</si>
  <si>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</si>
  <si>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</si>
  <si>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</si>
  <si>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</si>
  <si>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</si>
  <si>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</si>
  <si>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</si>
  <si>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</si>
  <si>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</si>
  <si>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</si>
  <si>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</si>
  <si>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</si>
  <si>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</si>
  <si>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</si>
  <si>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</si>
  <si>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</si>
  <si>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</si>
  <si>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</si>
  <si>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</si>
  <si>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</si>
  <si>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</si>
  <si>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</si>
  <si>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</si>
  <si>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</si>
  <si>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</si>
  <si>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</si>
  <si>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</si>
  <si>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</si>
  <si>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</si>
  <si>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</si>
  <si>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</si>
  <si>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</si>
  <si>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</si>
  <si>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</si>
  <si>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</si>
  <si>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</si>
  <si>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</si>
  <si>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</si>
  <si>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</si>
  <si>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</si>
  <si>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</si>
  <si>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</si>
  <si>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</si>
  <si>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</si>
  <si>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</si>
  <si>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</si>
  <si>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</si>
  <si>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</si>
  <si>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</si>
  <si>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</si>
  <si>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</si>
  <si>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</si>
  <si>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</si>
  <si>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</si>
  <si>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</si>
  <si>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</si>
  <si>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</si>
  <si>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</si>
  <si>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</si>
  <si>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</si>
  <si>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</si>
  <si>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</si>
  <si>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</si>
  <si>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</si>
  <si>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</si>
  <si>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</si>
  <si>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</si>
  <si>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</si>
  <si>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</si>
  <si>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</si>
  <si>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</si>
  <si>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</si>
  <si>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</si>
  <si>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</si>
  <si>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</si>
  <si>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</si>
  <si>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</si>
  <si>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</si>
  <si>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</si>
  <si>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</si>
  <si>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</si>
  <si>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</si>
  <si>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</si>
  <si>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</si>
  <si>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</si>
  <si>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</si>
  <si>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</si>
  <si>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</si>
  <si>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</si>
  <si>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</si>
  <si>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</si>
  <si>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</si>
  <si>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</si>
  <si>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</si>
  <si>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</si>
  <si>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</si>
  <si>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</si>
  <si>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</si>
  <si>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</si>
  <si>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</si>
  <si>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</si>
  <si>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</si>
  <si>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</si>
  <si>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</si>
  <si>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</si>
  <si>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</si>
  <si>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</si>
  <si>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</si>
  <si>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</si>
  <si>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</si>
  <si>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</si>
  <si>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</si>
  <si>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</si>
  <si>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</si>
  <si>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</si>
  <si>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</si>
  <si>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</si>
  <si>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</si>
  <si>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</si>
  <si>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</si>
  <si>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</si>
  <si>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</si>
  <si>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</si>
  <si>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</si>
  <si>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</si>
  <si>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</si>
  <si>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</si>
  <si>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</si>
  <si>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</si>
  <si>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</si>
  <si>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</si>
  <si>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</si>
  <si>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</si>
  <si>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</si>
  <si>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</si>
  <si>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</si>
  <si>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</si>
  <si>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</si>
  <si>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</si>
  <si>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</si>
  <si>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</si>
  <si>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</si>
  <si>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</si>
  <si>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</si>
  <si>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</si>
  <si>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</si>
  <si>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</si>
  <si>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</si>
  <si>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</si>
  <si>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</si>
  <si>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</si>
  <si>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</si>
  <si>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</si>
  <si>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</si>
  <si>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</si>
  <si>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</si>
  <si>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</si>
  <si>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</si>
  <si>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</si>
  <si>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</si>
  <si>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</si>
  <si>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</si>
  <si>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</si>
  <si>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</si>
  <si>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</si>
  <si>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</si>
  <si>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</si>
  <si>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</si>
  <si>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</si>
  <si>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</si>
  <si>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</si>
  <si>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</si>
  <si>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</si>
  <si>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</si>
  <si>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</si>
  <si>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</si>
  <si>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</si>
  <si>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</si>
  <si>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</si>
  <si>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</si>
  <si>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</si>
  <si>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</si>
  <si>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</si>
  <si>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</si>
  <si>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</si>
  <si>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</si>
  <si>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</si>
  <si>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</si>
  <si>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</si>
  <si>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</si>
  <si>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</si>
  <si>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</si>
  <si>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</si>
  <si>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</si>
  <si>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</si>
  <si>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</si>
  <si>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</si>
  <si>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</si>
  <si>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</si>
  <si>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</si>
  <si>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</si>
  <si>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</si>
  <si>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</si>
  <si>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</si>
  <si>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</si>
  <si>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</si>
  <si>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</si>
  <si>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</si>
  <si>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</si>
  <si>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</si>
  <si>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</si>
  <si>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</si>
  <si>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</si>
  <si>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</si>
  <si>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</si>
  <si>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</si>
  <si>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</si>
  <si>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</si>
  <si>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</si>
  <si>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</si>
  <si>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</si>
  <si>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</si>
  <si>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</si>
  <si>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</si>
  <si>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</si>
  <si>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</si>
  <si>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</si>
  <si>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</si>
  <si>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</si>
  <si>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</si>
  <si>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</si>
  <si>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</si>
  <si>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</si>
  <si>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</si>
  <si>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</si>
  <si>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</si>
  <si>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</si>
  <si>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</si>
  <si>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</si>
  <si>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</si>
  <si>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</si>
  <si>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</si>
  <si>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</si>
  <si>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</si>
  <si>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</si>
  <si>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</si>
  <si>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</si>
  <si>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</si>
  <si>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</si>
  <si>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</si>
  <si>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</si>
  <si>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</si>
  <si>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</si>
  <si>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</si>
  <si>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</si>
  <si>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</si>
  <si>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</si>
  <si>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</si>
  <si>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</si>
  <si>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</si>
  <si>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</si>
  <si>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</si>
  <si>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</si>
  <si>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</si>
  <si>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</si>
  <si>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</si>
  <si>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</si>
  <si>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</si>
  <si>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</si>
  <si>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</si>
  <si>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</si>
  <si>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</si>
  <si>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</si>
  <si>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</si>
  <si>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</si>
  <si>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</si>
  <si>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</si>
  <si>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</si>
  <si>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</si>
  <si>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</si>
  <si>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</si>
  <si>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</si>
  <si>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</si>
  <si>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</si>
  <si>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</si>
  <si>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</si>
  <si>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</si>
  <si>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</si>
  <si>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</si>
  <si>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</si>
  <si>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</si>
  <si>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</si>
  <si>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</si>
  <si>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</si>
  <si>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</si>
  <si>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</si>
  <si>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</si>
  <si>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</si>
  <si>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</si>
  <si>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</si>
  <si>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</si>
  <si>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</si>
  <si>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</si>
  <si>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</si>
  <si>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</si>
  <si>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</si>
  <si>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</si>
  <si>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</si>
  <si>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</si>
  <si>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</si>
  <si>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</si>
  <si>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</si>
  <si>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</si>
  <si>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</si>
  <si>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</si>
  <si>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</si>
  <si>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</si>
  <si>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</si>
  <si>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</si>
  <si>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</si>
  <si>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</si>
  <si>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</si>
  <si>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</si>
  <si>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</si>
  <si>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</si>
  <si>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</si>
  <si>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</si>
  <si>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</si>
  <si>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</si>
  <si>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</si>
  <si>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</si>
  <si>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</si>
  <si>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</si>
  <si>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</si>
  <si>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</si>
  <si>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</si>
  <si>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</si>
  <si>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</si>
  <si>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</si>
  <si>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</si>
  <si>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</si>
  <si>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</si>
  <si>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</si>
  <si>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</si>
  <si>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</si>
  <si>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</si>
  <si>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</si>
  <si>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</si>
  <si>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</si>
  <si>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</si>
  <si>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</si>
  <si>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</si>
  <si>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</si>
  <si>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</si>
  <si>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</si>
  <si>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</si>
  <si>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</si>
  <si>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</si>
  <si>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</si>
  <si>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</si>
  <si>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</si>
  <si>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</si>
  <si>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</si>
  <si>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</si>
  <si>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</si>
  <si>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</si>
  <si>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</si>
  <si>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</si>
  <si>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</si>
  <si>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</si>
  <si>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</si>
  <si>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</si>
  <si>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</si>
  <si>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</si>
  <si>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</si>
  <si>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</si>
  <si>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</si>
  <si>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</si>
  <si>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</si>
  <si>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</si>
  <si>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</si>
  <si>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</si>
  <si>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</si>
  <si>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</si>
  <si>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</si>
  <si>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</si>
  <si>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</si>
  <si>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</si>
  <si>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</si>
  <si>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</si>
  <si>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</si>
  <si>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</si>
  <si>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</si>
  <si>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</si>
  <si>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</si>
  <si>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</si>
  <si>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</si>
  <si>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</si>
  <si>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</si>
  <si>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</si>
  <si>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</si>
  <si>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</si>
  <si>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</si>
  <si>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</si>
  <si>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</si>
  <si>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</si>
  <si>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</si>
  <si>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</si>
  <si>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</si>
  <si>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</si>
  <si>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</si>
  <si>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</si>
  <si>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</si>
  <si>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</si>
  <si>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</si>
  <si>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</si>
  <si>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</si>
  <si>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</si>
  <si>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</si>
  <si>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</si>
  <si>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</si>
  <si>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</si>
  <si>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</si>
  <si>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</si>
  <si>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</si>
  <si>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</si>
  <si>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</si>
  <si>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</si>
  <si>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</si>
  <si>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</si>
  <si>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</si>
  <si>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</si>
  <si>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</si>
  <si>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</si>
  <si>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</si>
  <si>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</si>
  <si>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</si>
  <si>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</si>
  <si>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</si>
  <si>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</si>
  <si>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</si>
  <si>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</si>
  <si>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</si>
  <si>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</si>
  <si>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</si>
  <si>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</si>
  <si>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</si>
  <si>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</si>
  <si>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</si>
  <si>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</si>
  <si>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</si>
  <si>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</si>
  <si>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</si>
  <si>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</si>
  <si>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</si>
  <si>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</si>
  <si>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</si>
  <si>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</si>
  <si>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</si>
  <si>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</si>
  <si>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</si>
  <si>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</si>
  <si>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</si>
  <si>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</si>
  <si>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</si>
  <si>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</si>
  <si>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</si>
  <si>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</si>
  <si>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</si>
  <si>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</si>
  <si>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</si>
  <si>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</si>
  <si>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</si>
  <si>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</si>
  <si>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</si>
  <si>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</si>
  <si>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</si>
  <si>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</si>
  <si>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</si>
  <si>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</si>
  <si>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</si>
  <si>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</si>
  <si>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</si>
  <si>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</si>
  <si>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</si>
  <si>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</si>
  <si>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</si>
  <si>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</si>
  <si>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</si>
  <si>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</si>
  <si>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</si>
  <si>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</si>
  <si>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</si>
  <si>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</si>
  <si>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</si>
  <si>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</si>
  <si>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</si>
  <si>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</si>
  <si>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</si>
  <si>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</si>
  <si>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</si>
  <si>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</si>
  <si>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</si>
  <si>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</si>
  <si>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</si>
  <si>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</si>
  <si>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</si>
  <si>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</si>
  <si>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</si>
  <si>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</si>
  <si>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</si>
  <si>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</si>
  <si>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</si>
  <si>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</si>
  <si>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</si>
  <si>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</si>
  <si>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</si>
  <si>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</si>
  <si>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</si>
  <si>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</si>
  <si>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</si>
  <si>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</si>
  <si>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</si>
  <si>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</si>
  <si>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</si>
  <si>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</si>
  <si>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</si>
  <si>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</si>
  <si>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</si>
  <si>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</si>
  <si>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</si>
  <si>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</si>
  <si>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</si>
  <si>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</si>
  <si>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</si>
  <si>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</si>
  <si>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</si>
  <si>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</si>
  <si>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</si>
  <si>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</si>
  <si>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</si>
  <si>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</si>
  <si>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</si>
  <si>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</si>
  <si>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</si>
  <si>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</si>
  <si>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</si>
  <si>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</si>
  <si>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</si>
  <si>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</si>
  <si>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</si>
  <si>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</si>
  <si>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</si>
  <si>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</si>
  <si>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</si>
  <si>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</si>
  <si>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</si>
  <si>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</si>
  <si>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</si>
  <si>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</si>
  <si>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</si>
  <si>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</si>
  <si>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</si>
  <si>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</si>
  <si>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</si>
  <si>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</si>
  <si>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</si>
  <si>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</si>
  <si>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</si>
  <si>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</si>
  <si>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</si>
  <si>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</si>
  <si>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</si>
  <si>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</si>
  <si>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</si>
  <si>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</si>
  <si>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</si>
  <si>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</si>
  <si>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</si>
  <si>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</si>
  <si>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</si>
  <si>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</si>
  <si>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</si>
  <si>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</si>
  <si>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</si>
  <si>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</si>
  <si>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</si>
  <si>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</si>
  <si>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</si>
  <si>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</si>
  <si>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</si>
  <si>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</si>
  <si>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</si>
  <si>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</si>
  <si>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</si>
  <si>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</si>
  <si>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</si>
  <si>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</si>
  <si>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</si>
  <si>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</si>
  <si>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</si>
  <si>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</si>
  <si>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</si>
  <si>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</si>
  <si>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</si>
  <si>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</si>
  <si>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</si>
  <si>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</si>
  <si>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</si>
  <si>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</si>
  <si>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</si>
  <si>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</si>
  <si>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</si>
  <si>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</si>
  <si>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</si>
  <si>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</si>
  <si>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</si>
  <si>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</si>
  <si>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</si>
  <si>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</si>
  <si>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</si>
  <si>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</si>
  <si>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</si>
  <si>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</si>
  <si>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</si>
  <si>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</si>
  <si>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</si>
  <si>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</si>
  <si>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</si>
  <si>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</si>
  <si>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</si>
  <si>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</si>
  <si>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</si>
  <si>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</si>
  <si>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</si>
  <si>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</si>
  <si>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</si>
  <si>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</si>
  <si>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</si>
  <si>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</si>
  <si>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</si>
  <si>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</si>
  <si>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</si>
  <si>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</si>
  <si>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</si>
  <si>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</si>
  <si>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</si>
  <si>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</si>
  <si>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</si>
  <si>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</si>
  <si>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</si>
  <si>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</si>
  <si>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</si>
  <si>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</si>
  <si>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</si>
  <si>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</si>
  <si>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</si>
  <si>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</si>
  <si>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</si>
  <si>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</si>
  <si>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</si>
  <si>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</si>
  <si>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</si>
  <si>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</si>
  <si>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</si>
  <si>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</si>
  <si>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</si>
  <si>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</si>
  <si>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</si>
  <si>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</si>
  <si>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</si>
  <si>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</si>
  <si>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</si>
  <si>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</si>
  <si>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</si>
  <si>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</si>
  <si>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</si>
  <si>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</si>
  <si>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</si>
  <si>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</si>
  <si>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</si>
  <si>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</si>
  <si>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</si>
  <si>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</si>
  <si>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</si>
  <si>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</si>
  <si>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</si>
  <si>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</si>
  <si>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</si>
  <si>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</si>
  <si>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</si>
  <si>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</si>
  <si>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</si>
  <si>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</si>
  <si>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</si>
  <si>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</si>
  <si>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</si>
  <si>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</si>
  <si>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</si>
  <si>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</si>
  <si>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</si>
  <si>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</si>
  <si>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</si>
  <si>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</si>
  <si>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</si>
  <si>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</si>
  <si>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</si>
  <si>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</si>
  <si>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</si>
  <si>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</si>
  <si>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</si>
  <si>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</si>
  <si>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</si>
  <si>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</si>
  <si>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</si>
  <si>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</si>
  <si>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</si>
  <si>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</si>
  <si>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</si>
  <si>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</si>
  <si>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</si>
  <si>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</si>
  <si>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</si>
  <si>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</si>
  <si>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</si>
  <si>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</si>
  <si>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</si>
  <si>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</si>
  <si>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</si>
  <si>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</si>
  <si>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</si>
  <si>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</si>
  <si>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</si>
  <si>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</si>
  <si>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</si>
  <si>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</si>
  <si>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</si>
  <si>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</si>
  <si>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</si>
  <si>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</si>
  <si>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</si>
  <si>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</si>
  <si>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</si>
  <si>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</si>
  <si>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</si>
  <si>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</si>
  <si>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</si>
  <si>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</si>
  <si>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</si>
  <si>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</si>
  <si>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</si>
  <si>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</si>
  <si>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</si>
  <si>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</si>
  <si>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</si>
  <si>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</si>
  <si>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</si>
  <si>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</si>
  <si>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</si>
  <si>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</si>
  <si>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</si>
  <si>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</si>
  <si>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</si>
  <si>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</si>
  <si>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</si>
  <si>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</si>
  <si>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</si>
  <si>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</si>
  <si>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</si>
  <si>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</si>
  <si>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</si>
  <si>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</si>
  <si>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</si>
  <si>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</si>
  <si>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</si>
  <si>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</si>
  <si>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</si>
  <si>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</si>
  <si>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</si>
  <si>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</si>
  <si>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</si>
  <si>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</si>
  <si>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</si>
  <si>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</si>
  <si>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</si>
  <si>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</si>
  <si>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</si>
  <si>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</si>
  <si>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</si>
  <si>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</si>
  <si>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</si>
  <si>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</si>
  <si>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</si>
  <si>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</si>
  <si>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</si>
  <si>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</si>
  <si>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</si>
  <si>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</si>
  <si>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</si>
  <si>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</si>
  <si>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</si>
  <si>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</si>
  <si>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</si>
  <si>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</si>
  <si>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</si>
  <si>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</si>
  <si>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</si>
  <si>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</si>
  <si>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</si>
  <si>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</si>
  <si>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</si>
  <si>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</si>
  <si>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</si>
  <si>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</si>
  <si>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</si>
  <si>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</si>
  <si>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</si>
  <si>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</si>
  <si>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</si>
  <si>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</si>
  <si>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</si>
  <si>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</si>
  <si>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</si>
  <si>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</si>
  <si>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</si>
  <si>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</si>
  <si>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</si>
  <si>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</si>
  <si>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</si>
  <si>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</si>
  <si>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</si>
  <si>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</si>
  <si>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</si>
  <si>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</si>
  <si>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</si>
  <si>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</si>
  <si>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</si>
  <si>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</si>
  <si>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</si>
  <si>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</si>
  <si>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</si>
  <si>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</si>
  <si>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</si>
  <si>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</si>
  <si>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</si>
  <si>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</si>
  <si>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</si>
  <si>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</si>
  <si>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</si>
  <si>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</si>
  <si>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</si>
  <si>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</si>
  <si>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</si>
  <si>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</si>
  <si>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</si>
  <si>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</si>
  <si>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</si>
  <si>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</si>
  <si>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</si>
  <si>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</si>
  <si>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</si>
  <si>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</si>
  <si>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</si>
  <si>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</si>
  <si>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</si>
  <si>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</si>
  <si>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</si>
  <si>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</si>
  <si>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</si>
  <si>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</si>
  <si>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</si>
  <si>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</si>
  <si>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</si>
  <si>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</si>
  <si>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</si>
  <si>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</si>
  <si>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</si>
  <si>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</si>
  <si>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</si>
  <si>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</si>
  <si>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</si>
  <si>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</si>
  <si>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</si>
  <si>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</si>
  <si>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</si>
  <si>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</si>
  <si>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</si>
  <si>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</si>
  <si>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</si>
  <si>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</si>
  <si>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</si>
  <si>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</si>
  <si>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</si>
  <si>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</si>
  <si>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</si>
  <si>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</si>
  <si>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</si>
  <si>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</si>
  <si>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</si>
  <si>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</si>
  <si>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</si>
  <si>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</si>
  <si>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</si>
  <si>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</si>
  <si>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</si>
  <si>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</si>
  <si>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</si>
  <si>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</si>
  <si>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</si>
  <si>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</si>
  <si>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</si>
  <si>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</si>
  <si>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</si>
  <si>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</si>
  <si>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</si>
  <si>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</si>
  <si>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</si>
  <si>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</si>
  <si>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</si>
  <si>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</si>
  <si>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</si>
  <si>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</si>
  <si>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</si>
  <si>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</si>
  <si>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</si>
  <si>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</si>
  <si>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</si>
  <si>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</si>
  <si>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</si>
  <si>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</si>
  <si>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</si>
  <si>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</si>
  <si>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</si>
  <si>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</si>
  <si>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</si>
  <si>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</si>
  <si>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</si>
  <si>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</si>
  <si>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</si>
  <si>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</si>
  <si>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</si>
  <si>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</si>
  <si>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</si>
  <si>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</si>
  <si>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</si>
  <si>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</si>
  <si>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</si>
  <si>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</si>
  <si>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</si>
  <si>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</si>
  <si>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</si>
  <si>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</si>
  <si>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</si>
  <si>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</si>
  <si>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</si>
  <si>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</si>
  <si>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</si>
  <si>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</si>
  <si>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</si>
  <si>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</si>
  <si>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</si>
  <si>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</si>
  <si>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</si>
  <si>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</si>
  <si>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</si>
  <si>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</si>
  <si>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</si>
  <si>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</si>
  <si>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</si>
  <si>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</si>
  <si>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</si>
  <si>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</si>
  <si>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</si>
  <si>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</si>
  <si>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</si>
  <si>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</si>
  <si>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</si>
  <si>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</si>
  <si>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</si>
  <si>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</si>
  <si>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</si>
  <si>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</si>
  <si>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</si>
  <si>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</si>
  <si>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</si>
  <si>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</si>
  <si>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</si>
  <si>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</si>
  <si>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</si>
  <si>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</si>
  <si>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</si>
  <si>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</si>
  <si>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</si>
  <si>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</si>
  <si>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</si>
  <si>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</si>
  <si>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</si>
  <si>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</si>
  <si>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</si>
  <si>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</si>
  <si>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</si>
  <si>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</si>
  <si>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</si>
  <si>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</si>
  <si>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</si>
  <si>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</si>
  <si>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</si>
  <si>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</si>
  <si>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</si>
  <si>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</si>
  <si>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</si>
  <si>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</si>
  <si>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</si>
  <si>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</si>
  <si>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</si>
  <si>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</si>
  <si>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</si>
  <si>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</si>
  <si>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</si>
  <si>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</si>
  <si>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</si>
  <si>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</si>
  <si>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</si>
  <si>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</si>
  <si>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</si>
  <si>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</si>
  <si>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</si>
  <si>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</si>
  <si>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</si>
  <si>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</si>
  <si>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</si>
  <si>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</si>
  <si>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</si>
  <si>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</si>
  <si>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</si>
  <si>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</si>
  <si>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</si>
  <si>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</si>
  <si>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</si>
  <si>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</si>
  <si>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</si>
  <si>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</si>
  <si>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</si>
  <si>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</si>
  <si>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</si>
  <si>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</si>
  <si>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</si>
  <si>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</si>
  <si>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</si>
  <si>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</si>
  <si>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</si>
  <si>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</si>
  <si>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</si>
  <si>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</si>
  <si>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</si>
  <si>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</si>
  <si>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</si>
  <si>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</si>
  <si>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</si>
  <si>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</si>
  <si>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</si>
  <si>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</si>
  <si>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</si>
  <si>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</si>
  <si>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</si>
  <si>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</si>
  <si>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</si>
  <si>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</si>
  <si>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</si>
  <si>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</si>
  <si>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</si>
  <si>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</si>
  <si>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</si>
  <si>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</si>
  <si>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</si>
  <si>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</si>
  <si>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</si>
  <si>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</si>
  <si>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</si>
  <si>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</si>
  <si>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</si>
  <si>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</si>
  <si>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</si>
  <si>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</si>
  <si>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</si>
  <si>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</si>
  <si>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</si>
  <si>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</si>
  <si>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</si>
  <si>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</si>
  <si>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</si>
  <si>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</si>
  <si>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</si>
  <si>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</si>
  <si>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</si>
  <si>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</si>
  <si>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</si>
  <si>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</si>
  <si>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</si>
  <si>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</si>
  <si>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</si>
  <si>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</si>
  <si>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</si>
  <si>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</si>
  <si>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</si>
  <si>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</si>
  <si>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</si>
  <si>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</si>
  <si>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</si>
  <si>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</si>
  <si>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</si>
  <si>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</si>
  <si>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</si>
  <si>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</si>
  <si>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</si>
  <si>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</si>
  <si>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</si>
  <si>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</si>
  <si>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</si>
  <si>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</si>
  <si>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</si>
  <si>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</si>
  <si>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</si>
  <si>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</si>
  <si>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</si>
  <si>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</si>
  <si>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</si>
  <si>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</si>
  <si>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</si>
  <si>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</si>
  <si>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</si>
  <si>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</si>
  <si>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</si>
  <si>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</si>
  <si>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</si>
  <si>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</si>
  <si>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</si>
  <si>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</si>
  <si>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</si>
  <si>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</si>
  <si>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</si>
  <si>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</si>
  <si>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</si>
  <si>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</si>
  <si>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</si>
  <si>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</si>
  <si>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</si>
  <si>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</si>
  <si>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</si>
  <si>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</si>
  <si>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</si>
  <si>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</si>
  <si>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</si>
  <si>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</si>
  <si>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</si>
  <si>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</si>
  <si>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</si>
  <si>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</si>
  <si>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</si>
  <si>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</si>
  <si>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</si>
  <si>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</si>
  <si>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</si>
  <si>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</si>
  <si>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</si>
  <si>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</si>
  <si>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</si>
  <si>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</si>
  <si>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</si>
  <si>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</si>
  <si>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</si>
  <si>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</si>
  <si>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</si>
  <si>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</si>
  <si>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</si>
  <si>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</si>
  <si>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</si>
  <si>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</si>
  <si>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</si>
  <si>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</si>
  <si>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</si>
  <si>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</si>
  <si>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</si>
  <si>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</si>
  <si>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</si>
  <si>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</si>
  <si>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</si>
  <si>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</si>
  <si>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</si>
  <si>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</si>
  <si>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</si>
  <si>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</si>
  <si>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</si>
  <si>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</si>
  <si>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</si>
  <si>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</si>
  <si>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</si>
  <si>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</si>
  <si>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</si>
  <si>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</si>
  <si>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</si>
  <si>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</si>
  <si>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</si>
  <si>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</si>
  <si>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</si>
  <si>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</si>
  <si>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</si>
  <si>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</si>
  <si>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</si>
  <si>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</si>
  <si>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</si>
  <si>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</si>
  <si>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</si>
  <si>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</si>
  <si>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</si>
  <si>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</si>
  <si>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</si>
  <si>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</si>
  <si>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</si>
  <si>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</si>
  <si>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</si>
  <si>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</si>
  <si>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</si>
  <si>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</si>
  <si>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</si>
  <si>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</si>
  <si>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</si>
  <si>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</si>
  <si>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</si>
  <si>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</si>
  <si>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</si>
  <si>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</si>
  <si>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</si>
  <si>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</si>
  <si>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</si>
  <si>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</si>
  <si>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</si>
  <si>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</si>
  <si>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</si>
  <si>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</si>
  <si>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</si>
  <si>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</si>
  <si>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</si>
  <si>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</si>
  <si>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</si>
  <si>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</si>
  <si>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</si>
  <si>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</si>
  <si>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</si>
  <si>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</si>
  <si>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</si>
  <si>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</si>
  <si>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</si>
  <si>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</si>
  <si>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</si>
  <si>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</si>
  <si>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</si>
  <si>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</si>
  <si>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</si>
  <si>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</si>
  <si>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</si>
  <si>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</si>
  <si>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</si>
  <si>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</si>
  <si>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</si>
  <si>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</si>
  <si>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</si>
  <si>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</si>
  <si>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</si>
  <si>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</si>
  <si>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</si>
  <si>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</si>
  <si>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</si>
  <si>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</si>
  <si>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</si>
  <si>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</si>
  <si>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</si>
  <si>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</si>
  <si>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</si>
  <si>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</si>
  <si>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</si>
  <si>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</si>
  <si>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</si>
  <si>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</si>
  <si>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</si>
  <si>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</si>
  <si>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</si>
  <si>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</si>
  <si>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</si>
  <si>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</si>
  <si>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</si>
  <si>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</si>
  <si>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</si>
  <si>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</si>
  <si>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</si>
  <si>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</si>
  <si>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</si>
  <si>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</si>
  <si>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</si>
  <si>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</si>
  <si>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</si>
  <si>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</si>
  <si>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</si>
  <si>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</si>
  <si>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</si>
  <si>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</si>
  <si>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</si>
  <si>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</si>
  <si>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</si>
  <si>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</si>
  <si>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</si>
  <si>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</si>
  <si>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</si>
  <si>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</si>
  <si>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</si>
  <si>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</si>
  <si>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</si>
  <si>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</si>
  <si>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</si>
  <si>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</si>
  <si>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</si>
  <si>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</si>
  <si>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</si>
  <si>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</si>
  <si>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</si>
  <si>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</si>
  <si>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</si>
  <si>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</si>
  <si>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</si>
  <si>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</si>
  <si>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</si>
  <si>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</si>
  <si>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</si>
  <si>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</si>
  <si>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</si>
  <si>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</si>
  <si>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</si>
  <si>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</si>
  <si>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</si>
  <si>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</si>
  <si>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</si>
  <si>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</si>
  <si>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</si>
  <si>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</si>
  <si>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</si>
  <si>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</si>
  <si>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</si>
  <si>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</si>
  <si>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</si>
  <si>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</si>
  <si>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</si>
  <si>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</si>
  <si>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</si>
  <si>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</si>
  <si>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</si>
  <si>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</si>
  <si>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</si>
  <si>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</si>
  <si>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</si>
  <si>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</si>
  <si>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</si>
  <si>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</si>
  <si>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</si>
  <si>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</si>
  <si>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</si>
  <si>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</si>
  <si>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</si>
  <si>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</si>
  <si>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</si>
  <si>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</si>
  <si>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</si>
  <si>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</si>
  <si>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</si>
  <si>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</si>
  <si>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</si>
  <si>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</si>
  <si>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</si>
  <si>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</si>
  <si>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</si>
  <si>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</si>
  <si>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</si>
  <si>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</si>
  <si>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</si>
  <si>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</si>
  <si>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</si>
  <si>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</si>
  <si>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</si>
  <si>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</si>
  <si>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</si>
  <si>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</si>
  <si>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</si>
  <si>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</si>
  <si>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</si>
  <si>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</si>
  <si>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</si>
  <si>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</si>
  <si>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</si>
  <si>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</si>
  <si>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</si>
  <si>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</si>
  <si>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</si>
  <si>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</si>
  <si>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</si>
  <si>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</si>
  <si>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</si>
  <si>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</si>
  <si>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</si>
  <si>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</si>
  <si>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</si>
  <si>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</si>
  <si>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</si>
  <si>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</si>
  <si>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</si>
  <si>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</si>
  <si>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</si>
  <si>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</si>
  <si>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</si>
  <si>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</si>
  <si>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</si>
  <si>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</si>
  <si>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</si>
  <si>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</si>
  <si>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</si>
  <si>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</si>
  <si>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</si>
  <si>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</si>
  <si>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</si>
  <si>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</si>
  <si>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</si>
  <si>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</si>
  <si>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</si>
  <si>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</si>
  <si>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</si>
  <si>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</si>
  <si>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</si>
  <si>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</si>
  <si>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</si>
  <si>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</si>
  <si>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</si>
  <si>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</si>
  <si>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</si>
  <si>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</si>
  <si>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</si>
  <si>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</si>
  <si>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</si>
  <si>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</si>
  <si>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</si>
  <si>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</si>
  <si>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</si>
  <si>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</si>
  <si>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</si>
  <si>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</si>
  <si>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</si>
  <si>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</si>
  <si>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</si>
  <si>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</si>
  <si>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</si>
  <si>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</si>
  <si>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</si>
  <si>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</si>
  <si>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</si>
  <si>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</si>
  <si>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</si>
  <si>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</si>
  <si>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</si>
  <si>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</si>
  <si>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</si>
  <si>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</si>
  <si>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</si>
  <si>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</si>
  <si>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</si>
  <si>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</si>
  <si>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</si>
  <si>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</si>
  <si>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</si>
  <si>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</si>
  <si>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</si>
  <si>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</si>
  <si>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</si>
  <si>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</si>
  <si>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</si>
  <si>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</si>
  <si>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</si>
  <si>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</si>
  <si>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</si>
  <si>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</si>
  <si>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</si>
  <si>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</si>
  <si>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</si>
  <si>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</si>
  <si>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</si>
  <si>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</si>
  <si>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</si>
  <si>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</si>
  <si>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</si>
  <si>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</si>
  <si>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</si>
  <si>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</si>
  <si>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</si>
  <si>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</si>
  <si>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</si>
  <si>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</si>
  <si>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</si>
  <si>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</si>
  <si>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</si>
  <si>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</si>
  <si>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</si>
  <si>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</si>
  <si>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</si>
  <si>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</si>
  <si>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</si>
  <si>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</si>
  <si>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</si>
  <si>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</si>
  <si>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</si>
  <si>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</si>
  <si>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</si>
  <si>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</si>
  <si>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</si>
  <si>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</si>
  <si>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</si>
  <si>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</si>
  <si>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</si>
  <si>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</si>
  <si>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</si>
  <si>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</si>
  <si>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</si>
  <si>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</si>
  <si>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</si>
  <si>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</si>
  <si>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</si>
  <si>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</si>
  <si>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</si>
  <si>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</si>
  <si>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</si>
  <si>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</si>
  <si>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</si>
  <si>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</si>
  <si>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</si>
  <si>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</si>
  <si>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</si>
  <si>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</si>
  <si>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</si>
  <si>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</si>
  <si>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</si>
  <si>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</si>
  <si>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</si>
  <si>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</si>
  <si>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</si>
  <si>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</si>
  <si>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</si>
  <si>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</si>
  <si>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</si>
  <si>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</si>
  <si>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</si>
  <si>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</si>
  <si>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</si>
  <si>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</si>
  <si>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</si>
  <si>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</si>
  <si>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</si>
  <si>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</si>
  <si>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</si>
  <si>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</si>
  <si>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</si>
  <si>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</si>
  <si>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</si>
  <si>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</si>
  <si>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</si>
  <si>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</si>
  <si>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</si>
  <si>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</si>
  <si>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</si>
  <si>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</si>
  <si>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</si>
  <si>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</si>
  <si>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</si>
  <si>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</si>
  <si>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</si>
  <si>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</si>
  <si>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</si>
  <si>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</si>
  <si>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</si>
  <si>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</si>
  <si>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</si>
  <si>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</si>
  <si>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</si>
  <si>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</si>
  <si>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</si>
  <si>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</si>
  <si>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</si>
  <si>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</si>
  <si>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</si>
  <si>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</si>
  <si>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</si>
  <si>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</si>
  <si>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</si>
  <si>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</si>
  <si>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</si>
  <si>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</si>
  <si>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</si>
  <si>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</si>
  <si>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</si>
  <si>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</si>
  <si>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</si>
  <si>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</si>
  <si>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</si>
  <si>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</si>
  <si>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</si>
  <si>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</si>
  <si>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</si>
  <si>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</si>
  <si>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</si>
  <si>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</si>
  <si>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</si>
  <si>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</si>
  <si>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</si>
  <si>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</si>
  <si>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</si>
  <si>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</si>
  <si>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</si>
  <si>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</si>
  <si>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</si>
  <si>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</si>
  <si>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</si>
  <si>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</si>
  <si>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</si>
  <si>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</si>
  <si>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</si>
  <si>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</si>
  <si>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</si>
  <si>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</si>
  <si>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</si>
  <si>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</si>
  <si>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</si>
  <si>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</si>
  <si>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</si>
  <si>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</si>
  <si>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</si>
  <si>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</si>
  <si>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</si>
  <si>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</si>
  <si>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</si>
  <si>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</si>
  <si>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</si>
  <si>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</si>
  <si>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</si>
  <si>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</si>
  <si>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</si>
  <si>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</si>
  <si>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</si>
  <si>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</si>
  <si>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</si>
  <si>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</si>
  <si>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</si>
  <si>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</si>
  <si>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</si>
  <si>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</si>
  <si>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</si>
  <si>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</si>
  <si>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</si>
  <si>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</si>
  <si>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</si>
  <si>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</si>
  <si>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</si>
  <si>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</si>
  <si>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</si>
  <si>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</si>
  <si>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</si>
  <si>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</si>
  <si>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</si>
  <si>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</si>
  <si>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</si>
  <si>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</si>
  <si>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</si>
  <si>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</si>
  <si>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</si>
  <si>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</si>
  <si>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</si>
  <si>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</si>
  <si>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</si>
  <si>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</si>
  <si>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</si>
  <si>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</si>
  <si>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</si>
  <si>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</si>
  <si>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</si>
  <si>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</si>
  <si>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</si>
  <si>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</si>
  <si>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</si>
  <si>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</si>
  <si>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</si>
  <si>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</si>
  <si>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</si>
  <si>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</si>
  <si>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</si>
  <si>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</si>
  <si>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</si>
  <si>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</si>
  <si>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</si>
  <si>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</si>
  <si>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</si>
  <si>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</si>
  <si>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</si>
  <si>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</si>
  <si>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</si>
  <si>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</si>
  <si>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</si>
  <si>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</si>
  <si>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</si>
  <si>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</si>
  <si>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</si>
  <si>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</si>
  <si>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</si>
  <si>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</si>
  <si>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</si>
  <si>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</si>
  <si>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</si>
  <si>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</si>
  <si>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</si>
  <si>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</si>
  <si>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</si>
  <si>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</si>
  <si>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</si>
  <si>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</si>
  <si>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</si>
  <si>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</si>
  <si>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</si>
  <si>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</si>
  <si>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</si>
  <si>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</si>
  <si>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</si>
  <si>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</si>
  <si>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</si>
  <si>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</si>
  <si>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</si>
  <si>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</si>
  <si>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</si>
  <si>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</si>
  <si>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</si>
  <si>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</si>
  <si>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</si>
  <si>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</si>
  <si>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</si>
  <si>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</si>
  <si>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</si>
  <si>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</si>
  <si>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</si>
  <si>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</si>
  <si>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</si>
  <si>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</si>
  <si>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</si>
  <si>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</si>
  <si>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</si>
  <si>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</si>
  <si>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</si>
  <si>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</si>
  <si>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</si>
  <si>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</si>
  <si>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</si>
  <si>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</si>
  <si>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</si>
  <si>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</si>
  <si>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</si>
  <si>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</si>
  <si>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</si>
  <si>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</si>
  <si>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</si>
  <si>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</si>
  <si>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</si>
  <si>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</si>
  <si>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</si>
  <si>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</si>
  <si>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</si>
  <si>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</si>
  <si>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</si>
  <si>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</si>
  <si>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</si>
  <si>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</si>
  <si>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</si>
  <si>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</si>
  <si>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</si>
  <si>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</si>
  <si>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</si>
  <si>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</si>
  <si>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</si>
  <si>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</si>
  <si>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</si>
  <si>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</si>
  <si>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</si>
  <si>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</si>
  <si>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</si>
  <si>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</si>
  <si>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</si>
  <si>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</si>
  <si>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</si>
  <si>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</si>
  <si>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</si>
  <si>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</si>
  <si>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</si>
  <si>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</si>
  <si>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</si>
  <si>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</si>
  <si>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</si>
  <si>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</si>
  <si>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</si>
  <si>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</si>
  <si>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</si>
  <si>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</si>
  <si>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</si>
  <si>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</si>
  <si>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</si>
  <si>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</si>
  <si>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</si>
  <si>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</si>
  <si>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</si>
  <si>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</si>
  <si>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</si>
  <si>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</si>
  <si>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</si>
  <si>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</si>
  <si>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</si>
  <si>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</si>
  <si>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</si>
  <si>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</si>
  <si>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</si>
  <si>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</si>
  <si>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</si>
  <si>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</si>
  <si>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</si>
  <si>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</si>
  <si>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</si>
  <si>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</si>
  <si>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</si>
  <si>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</si>
  <si>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</si>
  <si>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</si>
  <si>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</si>
  <si>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</si>
  <si>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</si>
  <si>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</si>
  <si>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</si>
  <si>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</si>
  <si>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</si>
  <si>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</si>
  <si>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</si>
  <si>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</si>
  <si>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</si>
  <si>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</si>
  <si>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</si>
  <si>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</si>
  <si>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</si>
  <si>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</si>
  <si>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</si>
  <si>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</si>
  <si>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</si>
  <si>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</si>
  <si>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</si>
  <si>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</si>
  <si>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</si>
  <si>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</si>
  <si>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</si>
  <si>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</si>
  <si>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</si>
  <si>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</si>
  <si>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</si>
  <si>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</si>
  <si>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</si>
  <si>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</si>
  <si>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</si>
  <si>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</si>
  <si>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</si>
  <si>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</si>
  <si>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</si>
  <si>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</si>
  <si>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</si>
  <si>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</si>
  <si>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</si>
  <si>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</si>
  <si>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</si>
  <si>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</si>
  <si>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</si>
  <si>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</si>
  <si>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</si>
  <si>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</si>
  <si>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</si>
  <si>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</si>
  <si>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</si>
  <si>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</si>
  <si>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</si>
  <si>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</si>
  <si>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</si>
  <si>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</si>
  <si>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</si>
  <si>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</si>
  <si>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</si>
  <si>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</si>
  <si>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</si>
  <si>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</si>
  <si>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</si>
  <si>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</si>
  <si>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</si>
  <si>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</si>
  <si>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</si>
  <si>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</si>
  <si>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</si>
  <si>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</si>
  <si>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</si>
  <si>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</si>
  <si>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</si>
  <si>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</si>
  <si>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</si>
  <si>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</si>
  <si>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</si>
  <si>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</si>
  <si>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</si>
  <si>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</si>
  <si>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</si>
  <si>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</si>
  <si>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</si>
  <si>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</si>
  <si>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</si>
  <si>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</si>
  <si>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</si>
  <si>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</si>
  <si>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</si>
  <si>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</si>
  <si>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</si>
  <si>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</si>
  <si>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</si>
  <si>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</si>
  <si>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</si>
  <si>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</si>
  <si>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</si>
  <si>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</si>
  <si>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</si>
  <si>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</si>
  <si>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</si>
  <si>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</si>
  <si>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</si>
  <si>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</si>
  <si>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</si>
  <si>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</si>
  <si>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</si>
  <si>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</si>
  <si>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</si>
  <si>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</si>
  <si>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</si>
  <si>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</si>
  <si>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</si>
  <si>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</si>
  <si>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</si>
  <si>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</si>
  <si>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</si>
  <si>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</si>
  <si>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</si>
  <si>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</si>
  <si>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</si>
  <si>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</si>
  <si>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</si>
  <si>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</si>
  <si>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</si>
  <si>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</si>
  <si>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</si>
  <si>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</si>
  <si>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</si>
  <si>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</si>
  <si>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</si>
  <si>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</si>
  <si>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</si>
  <si>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</si>
  <si>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</si>
  <si>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</si>
  <si>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</si>
  <si>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</si>
  <si>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</si>
  <si>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</si>
  <si>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</si>
  <si>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</si>
  <si>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</si>
  <si>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</si>
  <si>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</si>
  <si>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</si>
  <si>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</si>
  <si>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</si>
  <si>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</si>
  <si>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</si>
  <si>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</si>
  <si>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</si>
  <si>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</si>
  <si>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</si>
  <si>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</si>
  <si>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</si>
  <si>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</si>
  <si>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</si>
  <si>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</si>
  <si>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</si>
  <si>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</si>
  <si>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</si>
  <si>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</si>
  <si>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</si>
  <si>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</si>
  <si>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</si>
  <si>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</si>
  <si>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</si>
  <si>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</si>
  <si>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</si>
  <si>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</si>
  <si>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</si>
  <si>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</si>
  <si>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</si>
  <si>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</si>
  <si>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</si>
  <si>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</si>
  <si>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</si>
  <si>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</si>
  <si>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</si>
  <si>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</si>
  <si>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</si>
  <si>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</si>
  <si>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</si>
  <si>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</si>
  <si>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</si>
  <si>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</si>
  <si>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</si>
  <si>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</si>
  <si>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</si>
  <si>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</si>
  <si>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</si>
  <si>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</si>
  <si>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</si>
  <si>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</si>
  <si>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</si>
  <si>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</si>
  <si>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</si>
  <si>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</si>
  <si>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</si>
  <si>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</si>
  <si>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</si>
  <si>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</si>
  <si>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</si>
  <si>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</si>
  <si>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</si>
  <si>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</si>
  <si>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</si>
  <si>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</si>
  <si>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</si>
  <si>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</si>
  <si>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</si>
  <si>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</si>
  <si>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</si>
  <si>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</si>
  <si>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</si>
  <si>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</si>
  <si>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</si>
  <si>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</si>
  <si>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</si>
  <si>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</si>
  <si>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</si>
  <si>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</si>
  <si>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</si>
  <si>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</si>
  <si>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</si>
  <si>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</si>
  <si>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</si>
  <si>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</si>
  <si>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</si>
  <si>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</si>
  <si>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</si>
  <si>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</si>
  <si>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</si>
  <si>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</si>
  <si>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</si>
  <si>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</si>
  <si>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</si>
  <si>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</si>
  <si>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</si>
  <si>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</si>
  <si>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</si>
  <si>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</si>
  <si>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</si>
  <si>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</si>
  <si>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</si>
  <si>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</si>
  <si>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</si>
  <si>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</si>
  <si>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</si>
  <si>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</si>
  <si>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</si>
  <si>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</si>
  <si>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</si>
  <si>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</si>
  <si>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</si>
  <si>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</si>
  <si>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</si>
  <si>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</si>
  <si>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</si>
  <si>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</si>
  <si>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</si>
  <si>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</si>
  <si>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</si>
  <si>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</si>
  <si>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</si>
  <si>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</si>
  <si>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</si>
  <si>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</si>
  <si>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</si>
  <si>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</si>
  <si>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</si>
  <si>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</si>
  <si>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</si>
  <si>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</si>
  <si>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</si>
  <si>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</si>
  <si>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</si>
  <si>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</si>
  <si>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</si>
  <si>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</si>
  <si>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</si>
  <si>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</si>
  <si>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</si>
  <si>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</si>
  <si>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</si>
  <si>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</si>
  <si>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</si>
  <si>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</si>
  <si>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</si>
  <si>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</si>
  <si>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</si>
  <si>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</si>
  <si>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</si>
  <si>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</si>
  <si>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</si>
  <si>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</si>
  <si>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</si>
  <si>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</si>
  <si>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</si>
  <si>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</si>
  <si>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</si>
  <si>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</si>
  <si>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</si>
  <si>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</si>
  <si>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</si>
  <si>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</si>
  <si>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</si>
  <si>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</si>
  <si>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</si>
  <si>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</si>
  <si>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</si>
  <si>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</si>
  <si>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</si>
  <si>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</si>
  <si>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</si>
  <si>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</si>
  <si>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</si>
  <si>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</si>
  <si>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</si>
  <si>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</si>
  <si>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</si>
  <si>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</si>
  <si>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</si>
  <si>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</si>
  <si>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</si>
  <si>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</si>
  <si>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</si>
  <si>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</si>
  <si>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</si>
  <si>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</si>
  <si>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</si>
  <si>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</si>
  <si>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</si>
  <si>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</si>
  <si>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</si>
  <si>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</si>
  <si>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</si>
  <si>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</si>
  <si>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</si>
  <si>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</si>
  <si>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</si>
  <si>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</si>
  <si>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</si>
  <si>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</si>
  <si>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</si>
  <si>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</si>
  <si>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</si>
  <si>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</si>
  <si>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</si>
  <si>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</si>
  <si>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</si>
  <si>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</si>
  <si>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</si>
  <si>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</si>
  <si>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</si>
  <si>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</si>
  <si>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</si>
  <si>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</si>
  <si>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</si>
  <si>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</si>
  <si>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</si>
  <si>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</si>
  <si>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</si>
  <si>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</si>
  <si>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</si>
  <si>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</si>
  <si>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</si>
  <si>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</si>
  <si>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</si>
  <si>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</si>
  <si>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</si>
  <si>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</si>
  <si>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</si>
  <si>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</si>
  <si>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</si>
  <si>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</si>
  <si>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</si>
  <si>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</si>
  <si>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</si>
  <si>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</si>
  <si>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</si>
  <si>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</si>
  <si>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</si>
  <si>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</si>
  <si>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</si>
  <si>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</si>
  <si>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</si>
  <si>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</si>
  <si>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</si>
  <si>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</si>
  <si>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</si>
  <si>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</si>
  <si>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</si>
  <si>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</si>
  <si>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</si>
  <si>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</si>
  <si>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</si>
  <si>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</si>
  <si>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</si>
  <si>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</si>
  <si>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</si>
  <si>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</si>
  <si>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</si>
  <si>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</si>
  <si>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</si>
  <si>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</si>
  <si>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</si>
  <si>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</si>
  <si>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</si>
  <si>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</si>
  <si>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</si>
  <si>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</si>
  <si>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</si>
  <si>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</si>
  <si>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</si>
  <si>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</si>
  <si>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</si>
  <si>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</si>
  <si>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</si>
  <si>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</si>
  <si>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</si>
  <si>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</si>
  <si>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</si>
  <si>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</si>
  <si>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</si>
  <si>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</si>
  <si>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</si>
  <si>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</si>
  <si>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</si>
  <si>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</si>
  <si>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</si>
  <si>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</si>
  <si>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</si>
  <si>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</si>
  <si>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</si>
  <si>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</si>
  <si>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</si>
  <si>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</si>
  <si>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</si>
  <si>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</si>
  <si>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</si>
  <si>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</si>
  <si>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</si>
  <si>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</si>
  <si>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</si>
  <si>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</si>
  <si>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</si>
  <si>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</si>
  <si>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</si>
  <si>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</si>
  <si>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</si>
  <si>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</si>
  <si>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</si>
  <si>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</si>
  <si>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</si>
  <si>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</si>
  <si>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</si>
  <si>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</si>
  <si>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</si>
  <si>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</si>
  <si>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</si>
  <si>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</si>
  <si>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</si>
  <si>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</si>
  <si>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</si>
  <si>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</si>
  <si>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</si>
  <si>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</si>
  <si>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</si>
  <si>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</si>
  <si>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</si>
  <si>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</si>
  <si>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</si>
  <si>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</si>
  <si>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</si>
  <si>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</si>
  <si>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</si>
  <si>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</si>
  <si>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</si>
  <si>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</si>
  <si>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</si>
  <si>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</si>
  <si>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</si>
  <si>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</si>
  <si>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</si>
  <si>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</si>
  <si>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</si>
  <si>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</si>
  <si>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</si>
  <si>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</si>
  <si>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</si>
  <si>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</si>
  <si>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</si>
  <si>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</si>
  <si>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</si>
  <si>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</si>
  <si>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</si>
  <si>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</si>
  <si>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</si>
  <si>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</si>
  <si>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</si>
  <si>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</si>
  <si>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</si>
  <si>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</si>
  <si>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</si>
  <si>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</si>
  <si>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</si>
  <si>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</si>
  <si>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</si>
  <si>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</si>
  <si>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</si>
  <si>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</si>
  <si>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</si>
  <si>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</si>
  <si>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</si>
  <si>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</si>
  <si>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</si>
  <si>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</si>
  <si>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</si>
  <si>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</si>
  <si>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</si>
  <si>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</si>
  <si>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</si>
  <si>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</si>
  <si>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</si>
  <si>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</si>
  <si>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</si>
  <si>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</si>
  <si>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</si>
  <si>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</si>
  <si>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</si>
  <si>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</si>
  <si>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</si>
  <si>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</si>
  <si>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</si>
  <si>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</si>
  <si>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</si>
  <si>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</si>
  <si>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</si>
  <si>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</si>
  <si>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</si>
  <si>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</si>
  <si>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</si>
  <si>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</si>
  <si>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</si>
  <si>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</si>
  <si>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</si>
  <si>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</si>
  <si>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</si>
  <si>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</si>
  <si>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</si>
  <si>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</si>
  <si>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</si>
  <si>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</si>
  <si>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</si>
  <si>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</si>
  <si>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</si>
  <si>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</si>
  <si>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</si>
  <si>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</si>
  <si>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</si>
  <si>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</si>
  <si>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</si>
  <si>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</si>
  <si>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</si>
  <si>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</si>
  <si>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</si>
  <si>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</si>
  <si>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</si>
  <si>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</si>
  <si>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</si>
  <si>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</si>
  <si>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</si>
  <si>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</si>
  <si>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</si>
  <si>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</si>
  <si>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</si>
  <si>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</si>
  <si>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</si>
  <si>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</si>
  <si>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</si>
  <si>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</si>
  <si>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</si>
  <si>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</si>
  <si>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</si>
  <si>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</si>
  <si>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</si>
  <si>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</si>
  <si>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</si>
  <si>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</si>
  <si>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</si>
  <si>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</si>
  <si>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</si>
  <si>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</si>
  <si>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</si>
  <si>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</si>
  <si>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</si>
  <si>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</si>
  <si>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</si>
  <si>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</si>
  <si>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</si>
  <si>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</si>
  <si>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</si>
  <si>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</si>
  <si>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</si>
  <si>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</si>
  <si>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</si>
  <si>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</si>
  <si>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</si>
  <si>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</si>
  <si>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</si>
  <si>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</si>
  <si>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</si>
  <si>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</si>
  <si>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</si>
  <si>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</si>
  <si>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</si>
  <si>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</si>
  <si>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</si>
  <si>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</si>
  <si>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</si>
  <si>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</si>
  <si>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</si>
  <si>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</si>
  <si>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</si>
  <si>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</si>
  <si>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</si>
  <si>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</si>
  <si>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</si>
  <si>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</si>
  <si>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</si>
  <si>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</si>
  <si>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</si>
  <si>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</si>
  <si>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</si>
  <si>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</si>
  <si>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</si>
  <si>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</si>
  <si>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</si>
  <si>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</si>
  <si>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</si>
  <si>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</si>
  <si>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</si>
  <si>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</si>
  <si>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</si>
  <si>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</si>
  <si>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</si>
  <si>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</si>
  <si>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</si>
  <si>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</si>
  <si>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</si>
  <si>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</si>
  <si>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</si>
  <si>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</si>
  <si>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</si>
  <si>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</si>
  <si>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</si>
  <si>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</si>
  <si>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</si>
  <si>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</si>
  <si>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</si>
  <si>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</si>
  <si>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</si>
  <si>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</si>
  <si>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</si>
  <si>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</si>
  <si>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</si>
  <si>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</si>
  <si>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</si>
  <si>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</si>
  <si>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</si>
  <si>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</si>
  <si>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</si>
  <si>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</si>
  <si>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</si>
  <si>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</si>
  <si>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</si>
  <si>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</si>
  <si>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</si>
  <si>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</si>
  <si>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</si>
  <si>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</si>
  <si>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</si>
  <si>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</si>
  <si>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</si>
  <si>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</si>
  <si>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</si>
  <si>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</si>
  <si>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</si>
  <si>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</si>
  <si>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</si>
  <si>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</si>
  <si>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</si>
  <si>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</si>
  <si>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</si>
  <si>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</si>
  <si>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</si>
  <si>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</si>
  <si>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</si>
  <si>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</si>
  <si>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</si>
  <si>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</si>
  <si>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</si>
  <si>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</si>
  <si>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</si>
  <si>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</si>
  <si>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</si>
  <si>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</si>
  <si>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</si>
  <si>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</si>
  <si>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</si>
  <si>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</si>
  <si>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</si>
  <si>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</si>
  <si>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</si>
  <si>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</si>
  <si>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</si>
  <si>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</si>
  <si>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</si>
  <si>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</si>
  <si>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</si>
  <si>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</si>
  <si>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</si>
  <si>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</si>
  <si>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</si>
  <si>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</si>
  <si>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</si>
  <si>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</si>
  <si>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</si>
  <si>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</si>
  <si>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</si>
  <si>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</si>
  <si>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</si>
  <si>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</si>
  <si>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</si>
  <si>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</si>
  <si>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</si>
  <si>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</si>
  <si>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</si>
  <si>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</si>
  <si>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</si>
  <si>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</si>
  <si>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</si>
  <si>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</si>
  <si>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</si>
  <si>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</si>
  <si>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</si>
  <si>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</si>
  <si>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</si>
  <si>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</si>
  <si>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</si>
  <si>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</si>
  <si>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</si>
  <si>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</si>
  <si>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</si>
  <si>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</si>
  <si>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</si>
  <si>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</si>
  <si>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</si>
  <si>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</si>
  <si>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</si>
  <si>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</si>
  <si>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</si>
  <si>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</si>
  <si>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</si>
  <si>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</si>
  <si>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</si>
  <si>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</si>
  <si>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</si>
  <si>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</si>
  <si>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</si>
  <si>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</si>
  <si>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</si>
  <si>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</si>
  <si>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</si>
  <si>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</si>
  <si>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</si>
  <si>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</si>
  <si>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</si>
  <si>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</si>
  <si>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</si>
  <si>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</si>
  <si>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</si>
  <si>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</si>
  <si>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</si>
  <si>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</si>
  <si>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</si>
  <si>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</si>
  <si>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</si>
  <si>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</si>
  <si>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</si>
  <si>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</si>
  <si>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</si>
  <si>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</si>
  <si>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</si>
  <si>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</si>
  <si>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</si>
  <si>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</si>
  <si>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</si>
  <si>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</si>
  <si>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</si>
  <si>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</si>
  <si>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</si>
  <si>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</si>
  <si>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</si>
  <si>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</si>
  <si>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</si>
  <si>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</si>
  <si>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</si>
  <si>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</si>
  <si>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</si>
  <si>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</si>
  <si>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</si>
  <si>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</si>
  <si>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</si>
  <si>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</si>
  <si>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</si>
  <si>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</si>
  <si>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</si>
  <si>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</si>
  <si>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</si>
  <si>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</si>
  <si>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</si>
  <si>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</si>
  <si>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</si>
  <si>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</si>
  <si>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</si>
  <si>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</si>
  <si>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</si>
  <si>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</si>
  <si>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</si>
  <si>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</si>
  <si>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</si>
  <si>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</si>
  <si>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</si>
  <si>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</si>
  <si>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</si>
  <si>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</si>
  <si>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</si>
  <si>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</si>
  <si>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</si>
  <si>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</si>
  <si>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</si>
  <si>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</si>
  <si>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</si>
  <si>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</si>
  <si>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</si>
  <si>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</si>
  <si>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</si>
  <si>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</si>
  <si>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</si>
  <si>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</si>
  <si>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</si>
  <si>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</si>
  <si>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</si>
  <si>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</si>
  <si>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</si>
  <si>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</si>
  <si>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</si>
  <si>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</si>
  <si>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</si>
  <si>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</si>
  <si>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</si>
  <si>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</si>
  <si>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</si>
  <si>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</si>
  <si>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</si>
  <si>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</si>
  <si>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</si>
  <si>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</si>
  <si>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</si>
  <si>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</si>
  <si>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</si>
  <si>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</si>
  <si>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</si>
  <si>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</si>
  <si>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</si>
  <si>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</si>
  <si>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</si>
  <si>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</si>
  <si>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</si>
  <si>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</si>
  <si>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</si>
  <si>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</si>
  <si>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</si>
  <si>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</si>
  <si>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</si>
  <si>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</si>
  <si>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</si>
  <si>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</si>
  <si>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</si>
  <si>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</si>
  <si>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</si>
  <si>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</si>
  <si>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</si>
  <si>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</si>
  <si>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</si>
  <si>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</si>
  <si>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</si>
  <si>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</si>
  <si>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</si>
  <si>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</si>
  <si>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</si>
  <si>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</si>
  <si>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</si>
  <si>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</si>
  <si>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</si>
  <si>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</si>
  <si>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</si>
  <si>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</si>
  <si>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</si>
  <si>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</si>
  <si>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</si>
  <si>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</si>
  <si>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</si>
  <si>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</si>
  <si>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</si>
  <si>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</si>
  <si>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</si>
  <si>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</si>
  <si>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</si>
  <si>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</si>
  <si>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</si>
  <si>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</si>
  <si>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</si>
  <si>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</si>
  <si>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</si>
  <si>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</si>
  <si>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</si>
  <si>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</si>
  <si>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</si>
  <si>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</si>
  <si>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</si>
  <si>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</si>
  <si>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</si>
  <si>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</si>
  <si>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</si>
  <si>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</si>
  <si>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</si>
  <si>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</si>
  <si>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</si>
  <si>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</si>
  <si>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</si>
  <si>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</si>
  <si>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</si>
  <si>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</si>
  <si>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</si>
  <si>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</si>
  <si>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</si>
  <si>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</si>
  <si>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</si>
  <si>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</si>
  <si>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</si>
  <si>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</si>
  <si>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</si>
  <si>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</si>
  <si>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</si>
  <si>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</si>
  <si>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</si>
  <si>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</si>
  <si>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</si>
  <si>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</si>
  <si>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</si>
  <si>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</si>
  <si>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</si>
  <si>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</si>
  <si>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</si>
  <si>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</si>
  <si>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</si>
  <si>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</si>
  <si>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</si>
  <si>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</si>
  <si>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</si>
  <si>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</si>
  <si>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</si>
  <si>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</si>
  <si>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</si>
  <si>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</si>
  <si>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</si>
  <si>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</si>
  <si>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</si>
  <si>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</si>
  <si>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</si>
  <si>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</si>
  <si>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</si>
  <si>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</si>
  <si>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</si>
  <si>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</si>
  <si>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</si>
  <si>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</si>
  <si>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</si>
  <si>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</si>
  <si>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</si>
  <si>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</si>
  <si>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</si>
  <si>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</si>
  <si>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</si>
  <si>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</si>
  <si>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</si>
  <si>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</si>
  <si>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</si>
  <si>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</si>
  <si>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</si>
  <si>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</si>
  <si>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</si>
  <si>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</si>
  <si>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</si>
  <si>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</si>
  <si>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</si>
  <si>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</si>
  <si>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</si>
  <si>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</si>
  <si>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</si>
  <si>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</si>
  <si>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</si>
  <si>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</si>
  <si>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</si>
  <si>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</si>
  <si>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</si>
  <si>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</si>
  <si>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</si>
  <si>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</si>
  <si>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</si>
  <si>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</si>
  <si>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</si>
  <si>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</si>
  <si>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</si>
  <si>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</si>
  <si>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</si>
  <si>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</si>
  <si>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</si>
  <si>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</si>
  <si>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</si>
  <si>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</si>
  <si>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</si>
  <si>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</si>
  <si>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</si>
  <si>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</si>
  <si>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</si>
  <si>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</si>
  <si>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</si>
  <si>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</si>
  <si>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</si>
  <si>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</si>
  <si>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</si>
  <si>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</si>
  <si>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</si>
  <si>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</si>
  <si>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</si>
  <si>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</si>
  <si>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</si>
  <si>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</si>
  <si>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</si>
  <si>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</si>
  <si>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</si>
  <si>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</si>
  <si>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</si>
  <si>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</si>
  <si>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</si>
  <si>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</si>
  <si>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</si>
  <si>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</si>
  <si>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</si>
  <si>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</si>
  <si>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</si>
  <si>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</si>
  <si>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</si>
  <si>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</si>
  <si>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</si>
  <si>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</si>
  <si>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</si>
  <si>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</si>
  <si>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</si>
  <si>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</si>
  <si>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</si>
  <si>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</si>
  <si>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</si>
  <si>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</si>
  <si>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</si>
  <si>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</si>
  <si>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</si>
  <si>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</si>
  <si>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</si>
  <si>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</si>
  <si>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</si>
  <si>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</si>
  <si>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</si>
  <si>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</si>
  <si>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</si>
  <si>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</si>
  <si>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</si>
  <si>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</si>
  <si>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</si>
  <si>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</si>
  <si>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</si>
  <si>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</si>
  <si>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</si>
  <si>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</si>
  <si>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</si>
  <si>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</si>
  <si>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</si>
  <si>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</si>
  <si>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</si>
  <si>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</si>
  <si>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</si>
  <si>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</si>
  <si>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</si>
  <si>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</si>
  <si>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</si>
  <si>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</si>
  <si>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</si>
  <si>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</si>
  <si>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</si>
  <si>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</si>
  <si>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</si>
  <si>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</si>
  <si>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</si>
  <si>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</si>
  <si>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</si>
  <si>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</si>
  <si>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</si>
  <si>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</si>
  <si>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</si>
  <si>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</si>
  <si>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</si>
  <si>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</si>
  <si>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</si>
  <si>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</si>
  <si>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</si>
  <si>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</si>
  <si>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</si>
  <si>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</si>
  <si>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</si>
  <si>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</si>
  <si>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</si>
  <si>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</si>
  <si>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</si>
  <si>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</si>
  <si>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</si>
  <si>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</si>
  <si>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</si>
  <si>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</si>
  <si>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</si>
  <si>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</si>
  <si>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</si>
  <si>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</si>
  <si>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</si>
  <si>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</si>
  <si>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</si>
  <si>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</si>
  <si>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</si>
  <si>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</si>
  <si>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</si>
  <si>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</si>
  <si>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</si>
  <si>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</si>
  <si>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</si>
  <si>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</si>
  <si>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</si>
  <si>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</si>
  <si>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</si>
  <si>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</si>
  <si>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</si>
  <si>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</si>
  <si>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</si>
  <si>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</si>
  <si>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</si>
  <si>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</si>
  <si>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</si>
  <si>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</si>
  <si>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</si>
  <si>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</si>
  <si>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</si>
  <si>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</si>
  <si>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</si>
  <si>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</si>
  <si>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</si>
  <si>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</si>
  <si>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</si>
  <si>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</si>
  <si>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</si>
  <si>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</si>
  <si>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</si>
  <si>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</si>
  <si>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</si>
  <si>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</si>
  <si>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</si>
  <si>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</si>
  <si>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</si>
  <si>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</si>
  <si>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</si>
  <si>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</si>
  <si>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</si>
  <si>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</si>
  <si>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</si>
  <si>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</si>
  <si>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</si>
  <si>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</si>
  <si>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</si>
  <si>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</si>
  <si>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</si>
  <si>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</si>
  <si>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</si>
  <si>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</si>
  <si>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</si>
  <si>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</si>
  <si>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</si>
  <si>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</si>
  <si>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</si>
  <si>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</si>
  <si>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</si>
  <si>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</si>
  <si>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</si>
  <si>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</si>
  <si>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</si>
  <si>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</si>
  <si>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</si>
  <si>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</si>
  <si>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</si>
  <si>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</si>
  <si>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</si>
  <si>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</si>
  <si>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</si>
  <si>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</si>
  <si>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</si>
  <si>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</si>
  <si>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</si>
  <si>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</si>
  <si>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</si>
  <si>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</si>
  <si>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</si>
  <si>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</si>
  <si>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</si>
  <si>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</si>
  <si>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</si>
  <si>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</si>
  <si>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</si>
  <si>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</si>
  <si>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</si>
  <si>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</si>
  <si>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</si>
  <si>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</si>
  <si>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</si>
  <si>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</si>
  <si>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</si>
  <si>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</si>
  <si>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</si>
  <si>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</si>
  <si>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</si>
  <si>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</si>
  <si>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</si>
  <si>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</si>
  <si>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</si>
  <si>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</si>
  <si>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</si>
  <si>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</si>
  <si>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</si>
  <si>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</si>
  <si>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</si>
  <si>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</si>
  <si>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</si>
  <si>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</si>
  <si>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</si>
  <si>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</si>
  <si>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</si>
  <si>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</si>
  <si>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</si>
  <si>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</si>
  <si>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</si>
  <si>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</si>
  <si>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</si>
  <si>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</si>
  <si>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</si>
  <si>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</si>
  <si>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</si>
  <si>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</si>
  <si>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</si>
  <si>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</si>
  <si>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</si>
  <si>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</si>
  <si>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</si>
  <si>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</si>
  <si>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</si>
  <si>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</si>
  <si>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</si>
  <si>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</si>
  <si>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</si>
  <si>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</si>
  <si>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</si>
  <si>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</si>
  <si>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</si>
  <si>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</si>
  <si>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</si>
  <si>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</si>
  <si>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</si>
  <si>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</si>
  <si>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</si>
  <si>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</si>
  <si>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</si>
  <si>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</si>
  <si>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</si>
  <si>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</si>
  <si>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</si>
  <si>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</si>
  <si>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</si>
  <si>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</si>
  <si>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</si>
  <si>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</si>
  <si>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</si>
  <si>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</si>
  <si>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</si>
  <si>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</si>
  <si>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</si>
  <si>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</si>
  <si>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</si>
  <si>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</si>
  <si>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</si>
  <si>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</si>
  <si>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</si>
  <si>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</si>
  <si>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</si>
  <si>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</si>
  <si>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</si>
  <si>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</si>
  <si>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</si>
  <si>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</si>
  <si>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</si>
  <si>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</si>
  <si>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</si>
  <si>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</si>
  <si>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</si>
  <si>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</si>
  <si>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</si>
  <si>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</si>
  <si>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</si>
  <si>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</si>
  <si>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</si>
  <si>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</si>
  <si>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</si>
  <si>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</si>
  <si>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</si>
  <si>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</si>
  <si>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</si>
  <si>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</si>
  <si>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</si>
  <si>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</si>
  <si>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</si>
  <si>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</si>
  <si>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</si>
  <si>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</si>
  <si>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</si>
  <si>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</si>
  <si>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</si>
  <si>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</si>
  <si>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</si>
  <si>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</si>
  <si>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</si>
  <si>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</si>
  <si>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</si>
  <si>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</si>
  <si>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</si>
  <si>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</si>
  <si>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</si>
  <si>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</si>
  <si>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</si>
  <si>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</si>
  <si>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</si>
  <si>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</si>
  <si>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</si>
  <si>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</si>
  <si>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</si>
  <si>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</si>
  <si>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</si>
  <si>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</si>
  <si>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</si>
  <si>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</si>
  <si>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</si>
  <si>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</si>
  <si>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</si>
  <si>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</si>
  <si>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</si>
  <si>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</si>
  <si>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</si>
  <si>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</si>
  <si>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</si>
  <si>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</si>
  <si>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</si>
  <si>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</si>
  <si>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</si>
  <si>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</si>
  <si>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</si>
  <si>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</si>
  <si>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</si>
  <si>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</si>
  <si>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</si>
  <si>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</si>
  <si>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</si>
  <si>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</si>
  <si>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</si>
  <si>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</si>
  <si>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</si>
  <si>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</si>
  <si>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</si>
  <si>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</si>
  <si>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</si>
  <si>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</si>
  <si>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</si>
  <si>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</si>
  <si>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</si>
  <si>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</si>
  <si>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</si>
  <si>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</si>
  <si>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</si>
  <si>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</si>
  <si>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</si>
  <si>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</si>
  <si>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</si>
  <si>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</si>
  <si>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</si>
  <si>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</si>
  <si>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</si>
  <si>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</si>
  <si>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</si>
  <si>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</si>
  <si>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</si>
  <si>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</si>
  <si>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</si>
  <si>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</si>
  <si>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</si>
  <si>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</si>
  <si>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</si>
  <si>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</si>
  <si>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</si>
  <si>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</si>
  <si>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</si>
  <si>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</si>
  <si>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</si>
  <si>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</si>
  <si>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</si>
  <si>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</si>
  <si>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</si>
  <si>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</si>
  <si>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</si>
  <si>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</si>
  <si>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</si>
  <si>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</si>
  <si>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</si>
  <si>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</si>
  <si>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</si>
  <si>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</si>
  <si>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</si>
  <si>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</si>
  <si>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</si>
  <si>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</si>
  <si>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</si>
  <si>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</si>
  <si>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</si>
  <si>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</si>
  <si>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</si>
  <si>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</si>
  <si>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</si>
  <si>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</si>
  <si>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</si>
  <si>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</si>
  <si>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</si>
  <si>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</si>
  <si>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</si>
  <si>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</si>
  <si>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</si>
  <si>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</si>
  <si>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</si>
  <si>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</si>
  <si>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</si>
  <si>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</si>
  <si>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</si>
  <si>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</si>
  <si>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</si>
  <si>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</si>
  <si>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</si>
  <si>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</si>
  <si>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</si>
  <si>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</si>
  <si>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</si>
  <si>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</si>
  <si>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</si>
  <si>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</si>
  <si>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</si>
  <si>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</si>
  <si>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</si>
  <si>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</si>
  <si>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</si>
  <si>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</si>
  <si>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</si>
  <si>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</si>
  <si>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</si>
  <si>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</si>
  <si>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</si>
  <si>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</si>
  <si>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</si>
  <si>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</si>
  <si>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</si>
  <si>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</si>
  <si>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</si>
  <si>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</si>
  <si>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</si>
  <si>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</si>
  <si>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</si>
  <si>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</si>
  <si>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</si>
  <si>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</si>
  <si>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</si>
  <si>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</si>
  <si>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</si>
  <si>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</si>
  <si>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</si>
  <si>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</si>
  <si>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</si>
  <si>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</si>
  <si>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</si>
  <si>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</si>
  <si>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</si>
  <si>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</si>
  <si>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</si>
  <si>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</si>
  <si>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</si>
  <si>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</si>
  <si>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</si>
  <si>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</si>
  <si>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</si>
  <si>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</si>
  <si>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</si>
  <si>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</si>
  <si>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</si>
  <si>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</si>
  <si>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</si>
  <si>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</si>
  <si>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</si>
  <si>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</si>
  <si>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</si>
  <si>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</si>
  <si>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</si>
  <si>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</si>
  <si>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</si>
  <si>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</si>
  <si>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</si>
  <si>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</si>
  <si>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</si>
  <si>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</si>
  <si>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</si>
  <si>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</si>
  <si>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</si>
  <si>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</si>
  <si>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</si>
  <si>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</si>
  <si>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</si>
  <si>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</si>
  <si>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</si>
  <si>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</si>
  <si>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</si>
  <si>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</si>
  <si>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</si>
  <si>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</si>
  <si>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</si>
  <si>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</si>
  <si>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</si>
  <si>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</si>
  <si>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</si>
  <si>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</si>
  <si>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</si>
  <si>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</si>
  <si>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</si>
  <si>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</si>
  <si>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</si>
  <si>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</si>
  <si>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</si>
  <si>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</si>
  <si>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</si>
  <si>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</si>
  <si>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</si>
  <si>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</si>
  <si>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</si>
  <si>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</si>
  <si>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</si>
  <si>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</si>
  <si>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</si>
  <si>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</si>
  <si>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</si>
  <si>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</si>
  <si>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</si>
  <si>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</si>
  <si>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</si>
  <si>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</si>
  <si>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</si>
  <si>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</si>
  <si>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</si>
  <si>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</si>
  <si>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</si>
  <si>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</si>
  <si>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</si>
  <si>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</si>
  <si>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</si>
  <si>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</si>
  <si>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</si>
  <si>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</si>
  <si>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</si>
  <si>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</si>
  <si>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</si>
  <si>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</si>
  <si>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</si>
  <si>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</si>
  <si>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</si>
  <si>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</si>
  <si>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</si>
  <si>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</si>
  <si>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</si>
  <si>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</si>
  <si>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</si>
  <si>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</si>
  <si>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</si>
  <si>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</si>
  <si>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</si>
  <si>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</si>
  <si>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</si>
  <si>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</si>
  <si>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</si>
  <si>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</si>
  <si>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</si>
  <si>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</si>
  <si>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</si>
  <si>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</si>
  <si>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</si>
  <si>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</si>
  <si>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</si>
  <si>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</si>
  <si>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</si>
  <si>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</si>
  <si>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</si>
  <si>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</si>
  <si>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</si>
  <si>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</si>
  <si>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</si>
  <si>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</si>
  <si>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</si>
  <si>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</si>
  <si>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</si>
  <si>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</si>
  <si>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</si>
  <si>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</si>
  <si>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</si>
  <si>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</si>
  <si>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</si>
  <si>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</si>
  <si>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</si>
  <si>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</si>
  <si>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</si>
  <si>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</si>
  <si>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</si>
  <si>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</si>
  <si>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</si>
  <si>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</si>
  <si>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</si>
  <si>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</si>
  <si>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</si>
  <si>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</si>
  <si>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</si>
  <si>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</si>
  <si>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</si>
  <si>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</si>
  <si>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</si>
  <si>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</si>
  <si>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</si>
  <si>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</si>
  <si>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</si>
  <si>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</si>
  <si>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</si>
  <si>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</si>
  <si>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</si>
  <si>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</si>
  <si>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</si>
  <si>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</si>
  <si>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</si>
  <si>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</si>
  <si>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</si>
  <si>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</si>
  <si>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</si>
  <si>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</si>
  <si>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</si>
  <si>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</si>
  <si>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</si>
  <si>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</si>
  <si>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</si>
  <si>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</si>
  <si>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</si>
  <si>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</si>
  <si>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</si>
  <si>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</si>
  <si>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</si>
  <si>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</si>
  <si>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</si>
  <si>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</si>
  <si>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</si>
  <si>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</si>
  <si>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</si>
  <si>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</si>
  <si>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</si>
  <si>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</si>
  <si>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</si>
  <si>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</si>
  <si>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</si>
  <si>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</si>
  <si>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</si>
  <si>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</si>
  <si>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</si>
  <si>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</si>
  <si>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</si>
  <si>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</si>
  <si>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</si>
  <si>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</si>
  <si>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</si>
  <si>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</si>
  <si>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</si>
  <si>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</si>
  <si>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</si>
  <si>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</si>
  <si>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</si>
  <si>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</si>
  <si>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</si>
  <si>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</si>
  <si>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</si>
  <si>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</si>
  <si>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</si>
  <si>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</si>
  <si>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</si>
  <si>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</si>
  <si>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</si>
  <si>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</si>
  <si>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</si>
  <si>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</si>
  <si>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</si>
  <si>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</si>
  <si>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</si>
  <si>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</si>
  <si>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</si>
  <si>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</si>
  <si>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</si>
  <si>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</si>
  <si>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</si>
  <si>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</si>
  <si>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</si>
  <si>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</si>
  <si>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</si>
  <si>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</si>
  <si>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</si>
  <si>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</si>
  <si>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</si>
  <si>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</si>
  <si>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</si>
  <si>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</si>
  <si>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</si>
  <si>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</si>
  <si>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</si>
  <si>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</si>
  <si>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</si>
  <si>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</si>
  <si>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</si>
  <si>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</si>
  <si>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</si>
  <si>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</si>
  <si>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</si>
  <si>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</si>
  <si>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</si>
  <si>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</si>
  <si>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</si>
  <si>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</si>
  <si>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</si>
  <si>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</si>
  <si>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</si>
  <si>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</si>
  <si>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</si>
  <si>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</si>
  <si>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</si>
  <si>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</si>
  <si>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</si>
  <si>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</si>
  <si>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</si>
  <si>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</si>
  <si>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</si>
  <si>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</si>
  <si>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</si>
  <si>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</si>
  <si>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</si>
  <si>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</si>
  <si>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</si>
  <si>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</si>
  <si>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</si>
  <si>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</si>
  <si>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</si>
  <si>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</si>
  <si>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</si>
  <si>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</si>
  <si>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</si>
  <si>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</si>
  <si>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</si>
  <si>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</si>
  <si>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</si>
  <si>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</si>
  <si>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</si>
  <si>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</si>
  <si>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</si>
  <si>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</si>
  <si>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</si>
  <si>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</si>
  <si>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</si>
  <si>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</si>
  <si>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</si>
  <si>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</si>
  <si>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</si>
  <si>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</si>
  <si>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</si>
  <si>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</si>
  <si>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</si>
  <si>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</si>
  <si>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</si>
  <si>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</si>
  <si>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</si>
  <si>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</si>
  <si>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</si>
  <si>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</si>
  <si>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</si>
  <si>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</si>
  <si>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</si>
  <si>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</si>
  <si>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</si>
  <si>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</si>
  <si>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</si>
  <si>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</si>
  <si>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</si>
  <si>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</si>
  <si>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</si>
  <si>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</si>
  <si>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</si>
  <si>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</si>
  <si>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</si>
  <si>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</si>
  <si>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</si>
  <si>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</si>
  <si>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</si>
  <si>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</si>
  <si>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</si>
  <si>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</si>
  <si>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</si>
  <si>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</si>
  <si>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</si>
  <si>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</si>
  <si>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</si>
  <si>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</si>
  <si>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</si>
  <si>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</si>
  <si>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</si>
  <si>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</si>
  <si>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</si>
  <si>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</si>
  <si>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</si>
  <si>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</si>
  <si>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</si>
  <si>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</si>
  <si>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</si>
  <si>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</si>
  <si>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</si>
  <si>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</si>
  <si>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</si>
  <si>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</si>
  <si>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</si>
  <si>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</si>
  <si>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</si>
  <si>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</si>
  <si>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</si>
  <si>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</si>
  <si>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</si>
  <si>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</si>
  <si>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</si>
  <si>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</si>
  <si>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</si>
  <si>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</si>
  <si>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</si>
  <si>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</si>
  <si>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</si>
  <si>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</si>
  <si>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</si>
  <si>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</si>
  <si>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</si>
  <si>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</si>
  <si>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</si>
  <si>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</si>
  <si>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</si>
  <si>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</si>
  <si>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</si>
  <si>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</si>
  <si>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</si>
  <si>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</si>
  <si>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</si>
  <si>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</si>
  <si>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</si>
  <si>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</si>
  <si>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</si>
  <si>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</si>
  <si>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</si>
  <si>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</si>
  <si>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</si>
  <si>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</si>
  <si>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</si>
  <si>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</si>
  <si>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</si>
  <si>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</si>
  <si>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</si>
  <si>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</si>
  <si>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</si>
  <si>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</si>
  <si>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</si>
  <si>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</si>
  <si>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</si>
  <si>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</si>
  <si>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</si>
  <si>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</si>
  <si>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</si>
  <si>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</si>
  <si>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</si>
  <si>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</si>
  <si>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</si>
  <si>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</si>
  <si>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</si>
  <si>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</si>
  <si>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</si>
  <si>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</si>
  <si>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</si>
  <si>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</si>
  <si>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</si>
  <si>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</si>
  <si>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</si>
  <si>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</si>
  <si>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</si>
  <si>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</si>
  <si>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</si>
  <si>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</si>
  <si>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</si>
  <si>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</si>
  <si>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</si>
  <si>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</si>
  <si>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</si>
  <si>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</si>
  <si>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</si>
  <si>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</si>
  <si>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</si>
  <si>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</si>
  <si>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</si>
  <si>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</si>
  <si>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</si>
  <si>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</si>
  <si>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</si>
  <si>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</si>
  <si>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</si>
  <si>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</si>
  <si>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</si>
  <si>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</si>
  <si>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</si>
  <si>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</si>
  <si>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</si>
  <si>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</si>
  <si>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</si>
  <si>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</si>
  <si>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</si>
  <si>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</si>
  <si>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</si>
  <si>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</si>
  <si>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</si>
  <si>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</si>
  <si>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</si>
  <si>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</si>
  <si>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</si>
  <si>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</si>
  <si>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</si>
  <si>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</si>
  <si>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</si>
  <si>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</si>
  <si>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</si>
  <si>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</si>
  <si>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</si>
  <si>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</si>
  <si>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</si>
  <si>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</si>
  <si>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</si>
  <si>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</si>
  <si>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</si>
  <si>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</si>
  <si>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</si>
  <si>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</si>
  <si>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</si>
  <si>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</si>
  <si>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</si>
  <si>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</si>
  <si>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</si>
  <si>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</si>
  <si>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</si>
  <si>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</si>
  <si>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</si>
  <si>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</si>
  <si>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</si>
  <si>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</si>
  <si>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</si>
  <si>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</si>
  <si>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</si>
  <si>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</si>
  <si>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</si>
  <si>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</si>
  <si>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</si>
  <si>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</si>
  <si>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</si>
  <si>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</si>
  <si>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</si>
  <si>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</si>
  <si>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</si>
  <si>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</si>
  <si>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</si>
  <si>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</si>
  <si>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</si>
  <si>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</si>
  <si>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</si>
  <si>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</si>
  <si>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</si>
  <si>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</si>
  <si>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</si>
  <si>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</si>
  <si>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</si>
  <si>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</si>
  <si>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</si>
  <si>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</si>
  <si>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</si>
  <si>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</si>
  <si>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</si>
  <si>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</si>
  <si>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</si>
  <si>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</si>
  <si>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</si>
  <si>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</si>
  <si>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</si>
  <si>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</si>
  <si>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</si>
  <si>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</si>
  <si>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</si>
  <si>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</si>
  <si>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</si>
  <si>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</si>
  <si>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</si>
  <si>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</si>
  <si>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</si>
  <si>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</si>
  <si>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</si>
  <si>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</si>
  <si>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</si>
  <si>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</si>
  <si>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</si>
  <si>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</si>
  <si>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</si>
  <si>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</si>
  <si>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</si>
  <si>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</si>
  <si>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</si>
  <si>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</si>
  <si>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</si>
  <si>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</si>
  <si>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</si>
  <si>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</si>
  <si>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</si>
  <si>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</si>
  <si>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</si>
  <si>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</si>
  <si>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</si>
  <si>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</si>
  <si>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</si>
  <si>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</si>
  <si>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</si>
  <si>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</si>
  <si>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</si>
  <si>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</si>
  <si>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</si>
  <si>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</si>
  <si>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</si>
  <si>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</si>
  <si>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</si>
  <si>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</si>
  <si>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</si>
  <si>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</si>
  <si>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</si>
  <si>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</si>
  <si>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</si>
  <si>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</si>
  <si>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</si>
  <si>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</si>
  <si>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</si>
  <si>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</si>
  <si>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</si>
  <si>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</si>
  <si>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</si>
  <si>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</si>
  <si>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</si>
  <si>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</si>
  <si>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</si>
  <si>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</si>
  <si>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</si>
  <si>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</si>
  <si>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</si>
  <si>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</si>
  <si>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</si>
  <si>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</si>
  <si>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</si>
  <si>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</si>
  <si>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</si>
  <si>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</si>
  <si>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</si>
  <si>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</si>
  <si>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</si>
  <si>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</si>
  <si>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</si>
  <si>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</si>
  <si>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</si>
  <si>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</si>
  <si>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</si>
  <si>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</si>
  <si>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</si>
  <si>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</si>
  <si>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</si>
  <si>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</si>
  <si>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</si>
  <si>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</si>
  <si>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</si>
  <si>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</si>
  <si>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</si>
  <si>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</si>
  <si>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</si>
  <si>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</si>
  <si>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</si>
  <si>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</si>
  <si>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</si>
  <si>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</si>
  <si>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</si>
  <si>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</si>
  <si>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</si>
  <si>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</si>
  <si>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</si>
  <si>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</si>
  <si>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</si>
  <si>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</si>
  <si>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</si>
  <si>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</si>
  <si>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</si>
  <si>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</si>
  <si>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</si>
  <si>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</si>
  <si>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</si>
  <si>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</si>
  <si>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</si>
  <si>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</si>
  <si>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</si>
  <si>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</si>
  <si>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</si>
  <si>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</si>
  <si>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</si>
  <si>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</si>
  <si>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</si>
  <si>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</si>
  <si>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</si>
  <si>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</si>
  <si>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</si>
  <si>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</si>
  <si>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</si>
  <si>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</si>
  <si>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</si>
  <si>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</si>
  <si>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</si>
  <si>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</si>
  <si>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</si>
  <si>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</si>
  <si>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</si>
  <si>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</si>
  <si>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</si>
  <si>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</si>
  <si>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</si>
  <si>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</si>
  <si>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</si>
  <si>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</si>
  <si>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</si>
  <si>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</si>
  <si>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</si>
  <si>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</si>
  <si>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</si>
  <si>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</si>
  <si>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</si>
  <si>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</si>
  <si>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</si>
  <si>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</si>
  <si>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</si>
  <si>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</si>
  <si>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</si>
  <si>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</si>
  <si>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</si>
  <si>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</si>
  <si>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</si>
  <si>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</si>
  <si>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</si>
  <si>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</si>
  <si>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</si>
  <si>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</si>
  <si>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</si>
  <si>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</si>
  <si>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</si>
  <si>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</si>
  <si>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</si>
  <si>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</si>
  <si>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</si>
  <si>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</si>
  <si>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</si>
  <si>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</si>
  <si>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</si>
  <si>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</si>
  <si>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</si>
  <si>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</si>
  <si>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</si>
  <si>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</si>
  <si>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</si>
  <si>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</si>
  <si>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</si>
  <si>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</si>
  <si>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</si>
  <si>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</si>
  <si>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</si>
  <si>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</si>
  <si>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</si>
  <si>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</si>
  <si>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</si>
  <si>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</si>
  <si>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</si>
  <si>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</si>
  <si>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</si>
  <si>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</si>
  <si>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</si>
  <si>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</si>
  <si>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</si>
  <si>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</si>
  <si>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</si>
  <si>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</si>
  <si>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</si>
  <si>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</si>
  <si>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</si>
  <si>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</si>
  <si>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</si>
  <si>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</si>
  <si>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</si>
  <si>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</si>
  <si>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</si>
  <si>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</si>
  <si>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</si>
  <si>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</si>
  <si>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</si>
  <si>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</si>
  <si>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</si>
  <si>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</si>
  <si>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</si>
  <si>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</si>
  <si>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</si>
  <si>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</si>
  <si>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</si>
  <si>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</si>
  <si>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</si>
  <si>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</si>
  <si>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</si>
  <si>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</si>
  <si>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</si>
  <si>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</si>
  <si>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</si>
  <si>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</si>
  <si>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</si>
  <si>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</si>
  <si>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</si>
  <si>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</si>
  <si>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</si>
  <si>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</si>
  <si>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</si>
  <si>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</si>
  <si>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</si>
  <si>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</si>
  <si>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</si>
  <si>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</si>
  <si>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</si>
  <si>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</si>
  <si>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</si>
  <si>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</si>
  <si>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</si>
  <si>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</si>
  <si>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</si>
  <si>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</si>
  <si>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</si>
  <si>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</si>
  <si>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</si>
  <si>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</si>
  <si>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</si>
  <si>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</si>
  <si>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</si>
  <si>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</si>
  <si>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</si>
  <si>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</si>
  <si>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</si>
  <si>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</si>
  <si>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</si>
  <si>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</si>
  <si>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</si>
  <si>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</si>
  <si>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</si>
  <si>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</si>
  <si>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</si>
  <si>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</si>
  <si>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</si>
  <si>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</si>
  <si>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</si>
  <si>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</si>
  <si>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</si>
  <si>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</si>
  <si>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</si>
  <si>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</si>
  <si>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</si>
  <si>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</si>
  <si>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</si>
  <si>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</si>
  <si>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</si>
  <si>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</si>
  <si>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</si>
  <si>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</si>
  <si>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</si>
  <si>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</si>
  <si>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</si>
  <si>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</si>
  <si>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</si>
  <si>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</si>
  <si>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</si>
  <si>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</si>
  <si>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</si>
  <si>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</si>
  <si>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</si>
  <si>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</si>
  <si>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</si>
  <si>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</si>
  <si>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</si>
  <si>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</si>
  <si>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</si>
  <si>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</si>
  <si>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</si>
  <si>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</si>
  <si>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</si>
  <si>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</si>
  <si>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</si>
  <si>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</si>
  <si>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</si>
  <si>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</si>
  <si>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</si>
  <si>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</si>
  <si>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</si>
  <si>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</si>
  <si>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</si>
  <si>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</si>
  <si>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</si>
  <si>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</si>
  <si>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</si>
  <si>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</si>
  <si>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</si>
  <si>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</si>
  <si>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</si>
  <si>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</si>
  <si>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</si>
  <si>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</si>
  <si>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</si>
  <si>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</si>
  <si>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</si>
  <si>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</si>
  <si>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</si>
  <si>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</si>
  <si>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</si>
  <si>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</si>
  <si>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</si>
  <si>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</si>
  <si>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</si>
  <si>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</si>
  <si>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</si>
  <si>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</si>
  <si>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</si>
  <si>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</si>
  <si>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</si>
  <si>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</si>
  <si>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</si>
  <si>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</si>
  <si>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</si>
  <si>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</si>
  <si>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</si>
  <si>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</si>
  <si>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</si>
  <si>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</si>
  <si>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</si>
  <si>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</si>
  <si>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</si>
  <si>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</si>
  <si>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</si>
  <si>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</si>
  <si>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</si>
  <si>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</si>
  <si>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</si>
  <si>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</si>
  <si>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</si>
  <si>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</si>
  <si>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</si>
  <si>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</si>
  <si>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</si>
  <si>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</si>
  <si>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</si>
  <si>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</si>
  <si>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</si>
  <si>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</si>
  <si>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</si>
  <si>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</si>
  <si>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</si>
  <si>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</si>
  <si>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</si>
  <si>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</si>
  <si>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</si>
  <si>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</si>
  <si>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</si>
  <si>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</si>
  <si>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</si>
  <si>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</si>
  <si>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</si>
  <si>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</si>
  <si>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</si>
  <si>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</si>
  <si>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</si>
  <si>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</si>
  <si>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</si>
  <si>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</si>
  <si>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</si>
  <si>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</si>
  <si>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</si>
  <si>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</si>
  <si>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</si>
  <si>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</si>
  <si>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</si>
  <si>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</si>
  <si>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</si>
  <si>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</si>
  <si>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</si>
  <si>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</si>
  <si>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</si>
  <si>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</si>
  <si>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</si>
  <si>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</si>
  <si>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</si>
  <si>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</si>
  <si>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</si>
  <si>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</si>
  <si>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</si>
  <si>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</si>
  <si>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</si>
  <si>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</si>
  <si>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</si>
  <si>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</si>
  <si>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</si>
  <si>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</si>
  <si>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</si>
  <si>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</si>
  <si>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</si>
  <si>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</si>
  <si>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</si>
  <si>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</si>
  <si>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</si>
  <si>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</si>
  <si>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</si>
  <si>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</si>
  <si>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</si>
  <si>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</si>
  <si>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</si>
  <si>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</si>
  <si>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</si>
  <si>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</si>
  <si>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</si>
  <si>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</si>
  <si>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</si>
  <si>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</si>
  <si>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</si>
  <si>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</si>
  <si>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</si>
  <si>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</si>
  <si>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</si>
  <si>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</si>
  <si>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</si>
  <si>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</si>
  <si>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</si>
  <si>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</si>
  <si>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</si>
  <si>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</si>
  <si>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</si>
  <si>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</si>
  <si>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</si>
  <si>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</si>
  <si>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</si>
  <si>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</si>
  <si>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</si>
  <si>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</si>
  <si>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</si>
  <si>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</si>
  <si>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</si>
  <si>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</si>
  <si>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</si>
  <si>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</si>
  <si>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</si>
  <si>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</si>
  <si>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</si>
  <si>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</si>
  <si>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</si>
  <si>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</si>
  <si>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</si>
  <si>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</si>
  <si>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</si>
  <si>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</si>
  <si>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</si>
  <si>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</si>
  <si>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</si>
  <si>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</si>
  <si>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</si>
  <si>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</si>
  <si>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</si>
  <si>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</si>
  <si>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</si>
  <si>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</si>
  <si>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</si>
  <si>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</si>
  <si>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</si>
  <si>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</si>
  <si>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</si>
  <si>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</si>
  <si>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</si>
  <si>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</si>
  <si>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</si>
  <si>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</si>
  <si>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</si>
  <si>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</si>
  <si>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</si>
  <si>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</si>
  <si>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</si>
  <si>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</si>
  <si>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</si>
  <si>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</si>
  <si>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</si>
  <si>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</si>
  <si>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</si>
  <si>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</si>
  <si>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</si>
  <si>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</si>
  <si>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</si>
  <si>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</si>
  <si>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</si>
  <si>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</si>
  <si>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</si>
  <si>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</si>
  <si>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</si>
  <si>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</si>
  <si>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</si>
  <si>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</si>
  <si>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</si>
  <si>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</si>
  <si>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</si>
  <si>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</si>
  <si>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</si>
  <si>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</si>
  <si>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</si>
  <si>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</si>
  <si>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</si>
  <si>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</si>
  <si>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</si>
  <si>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</si>
  <si>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</si>
  <si>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</si>
  <si>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</si>
  <si>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</si>
  <si>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</si>
  <si>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</si>
  <si>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</si>
  <si>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</si>
  <si>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</si>
  <si>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</si>
  <si>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</si>
  <si>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</si>
  <si>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</si>
  <si>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</si>
  <si>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</si>
  <si>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</si>
  <si>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</si>
  <si>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</si>
  <si>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</si>
  <si>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</si>
  <si>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</si>
  <si>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</si>
  <si>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</si>
  <si>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</si>
  <si>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</si>
  <si>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</si>
  <si>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</si>
  <si>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</si>
  <si>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</si>
  <si>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</si>
  <si>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</si>
  <si>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</si>
  <si>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</si>
  <si>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</si>
  <si>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</si>
  <si>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</si>
  <si>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</si>
  <si>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</si>
  <si>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</si>
  <si>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</si>
  <si>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</si>
  <si>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</si>
  <si>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</si>
  <si>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</si>
  <si>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</si>
  <si>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</si>
  <si>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</si>
  <si>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</si>
  <si>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</si>
  <si>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</si>
  <si>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</si>
  <si>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</si>
  <si>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</si>
  <si>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</si>
  <si>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</si>
  <si>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</si>
  <si>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</si>
  <si>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</si>
  <si>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</si>
  <si>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</si>
  <si>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</si>
  <si>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</si>
  <si>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</si>
  <si>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</si>
  <si>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</si>
  <si>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</si>
  <si>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</si>
  <si>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</si>
  <si>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</si>
  <si>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</si>
  <si>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</si>
  <si>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</si>
  <si>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</si>
  <si>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</si>
  <si>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</si>
  <si>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</si>
  <si>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</si>
  <si>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</si>
  <si>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</si>
  <si>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</si>
  <si>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</si>
  <si>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</si>
  <si>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</si>
  <si>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</si>
  <si>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</si>
  <si>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</si>
  <si>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</si>
  <si>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</si>
  <si>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</si>
  <si>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</si>
  <si>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</si>
  <si>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</si>
  <si>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</si>
  <si>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</si>
  <si>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</si>
  <si>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</si>
  <si>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</si>
  <si>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</si>
  <si>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</si>
  <si>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</si>
  <si>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</si>
  <si>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</si>
  <si>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</si>
  <si>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</si>
  <si>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</si>
  <si>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</si>
  <si>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</si>
  <si>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</si>
  <si>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</si>
  <si>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</si>
  <si>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</si>
  <si>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</si>
  <si>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</si>
  <si>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</si>
  <si>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</si>
  <si>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</si>
  <si>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</si>
  <si>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</si>
  <si>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</si>
  <si>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</si>
  <si>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</si>
  <si>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</si>
  <si>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</si>
  <si>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</si>
  <si>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</si>
  <si>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</si>
  <si>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</si>
  <si>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</si>
  <si>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</si>
  <si>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</si>
  <si>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</si>
  <si>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</si>
  <si>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</si>
  <si>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</si>
  <si>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</si>
  <si>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</si>
  <si>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</si>
  <si>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</si>
  <si>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</si>
  <si>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</si>
  <si>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</si>
  <si>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</si>
  <si>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</si>
  <si>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</si>
  <si>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</si>
  <si>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</si>
  <si>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</si>
  <si>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</si>
  <si>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</si>
  <si>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</si>
  <si>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</si>
  <si>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</si>
  <si>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</si>
  <si>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</si>
  <si>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</si>
  <si>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</si>
  <si>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</si>
  <si>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</si>
  <si>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</si>
  <si>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</si>
  <si>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</si>
  <si>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</si>
  <si>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</si>
  <si>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</si>
  <si>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</si>
  <si>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</si>
  <si>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</si>
  <si>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</si>
  <si>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</si>
  <si>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</si>
  <si>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</si>
  <si>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</si>
  <si>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</si>
  <si>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</si>
  <si>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</si>
  <si>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</si>
  <si>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</si>
  <si>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</si>
  <si>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</si>
  <si>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</si>
  <si>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</si>
  <si>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</si>
  <si>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</si>
  <si>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</si>
  <si>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</si>
  <si>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</si>
  <si>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</si>
  <si>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</si>
  <si>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</si>
  <si>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</si>
  <si>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</si>
  <si>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</si>
  <si>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</si>
  <si>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</si>
  <si>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</si>
  <si>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</si>
  <si>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</si>
  <si>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</si>
  <si>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</si>
  <si>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</si>
  <si>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</si>
  <si>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</si>
  <si>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</si>
  <si>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</si>
  <si>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</si>
  <si>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</si>
  <si>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</si>
  <si>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</si>
  <si>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</si>
  <si>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</si>
  <si>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</si>
  <si>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</si>
  <si>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</si>
  <si>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</si>
  <si>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</si>
  <si>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</si>
  <si>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</si>
  <si>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</si>
  <si>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</si>
  <si>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</si>
  <si>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</si>
  <si>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</si>
  <si>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</si>
  <si>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</si>
  <si>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</si>
  <si>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</si>
  <si>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</si>
  <si>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</si>
  <si>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</si>
  <si>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</si>
  <si>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</si>
  <si>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</si>
  <si>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</si>
  <si>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</si>
  <si>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</si>
  <si>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</si>
  <si>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</si>
  <si>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</si>
  <si>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</si>
  <si>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</si>
  <si>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</si>
  <si>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</si>
  <si>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</si>
  <si>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</si>
  <si>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</si>
  <si>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</si>
  <si>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</si>
  <si>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</si>
  <si>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</si>
  <si>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</si>
  <si>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</si>
  <si>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</si>
  <si>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</si>
  <si>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</si>
  <si>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</si>
  <si>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</si>
  <si>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</si>
  <si>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</si>
  <si>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</si>
  <si>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</si>
  <si>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</si>
  <si>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</si>
  <si>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</si>
  <si>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</si>
  <si>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</si>
  <si>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</si>
  <si>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</si>
  <si>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</si>
  <si>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</si>
  <si>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</si>
  <si>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</si>
  <si>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</si>
  <si>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</si>
  <si>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</si>
  <si>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</si>
  <si>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</si>
  <si>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</si>
  <si>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</si>
  <si>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</si>
  <si>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</si>
  <si>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</si>
  <si>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</si>
  <si>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</si>
  <si>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</si>
  <si>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</si>
  <si>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</si>
  <si>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</si>
  <si>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</si>
  <si>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</si>
  <si>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</si>
  <si>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</si>
  <si>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</si>
  <si>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</si>
  <si>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</si>
  <si>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</si>
  <si>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</si>
  <si>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</si>
  <si>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</si>
  <si>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</si>
  <si>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</si>
  <si>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</si>
  <si>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</si>
  <si>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</si>
  <si>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</si>
  <si>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</si>
  <si>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</si>
  <si>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</si>
  <si>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</si>
  <si>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</si>
  <si>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</si>
  <si>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</si>
  <si>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</si>
  <si>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</si>
  <si>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</si>
  <si>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</si>
  <si>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</si>
  <si>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</si>
  <si>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</si>
  <si>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</si>
  <si>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</si>
  <si>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</si>
  <si>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</si>
  <si>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</si>
  <si>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</si>
  <si>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</si>
  <si>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</si>
  <si>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</si>
  <si>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</si>
  <si>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</si>
  <si>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</si>
  <si>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</si>
  <si>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</si>
  <si>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</si>
  <si>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</si>
  <si>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</si>
  <si>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</si>
  <si>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</si>
  <si>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</si>
  <si>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</si>
  <si>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</si>
  <si>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</si>
  <si>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</si>
  <si>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</si>
  <si>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</si>
  <si>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</si>
  <si>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</si>
  <si>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</si>
  <si>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</si>
  <si>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</si>
  <si>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</si>
  <si>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</si>
  <si>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</si>
  <si>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</si>
  <si>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</si>
  <si>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</si>
  <si>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</si>
  <si>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</si>
  <si>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</si>
  <si>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</si>
  <si>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</si>
  <si>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</si>
  <si>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</si>
  <si>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</si>
  <si>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</si>
  <si>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</si>
  <si>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</si>
  <si>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</si>
  <si>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</si>
  <si>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</si>
  <si>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</si>
  <si>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</si>
  <si>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</si>
  <si>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</si>
  <si>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</si>
  <si>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</si>
  <si>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</si>
  <si>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</si>
  <si>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</si>
  <si>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</si>
  <si>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</si>
  <si>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</si>
  <si>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</si>
  <si>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</si>
  <si>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</si>
  <si>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</si>
  <si>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</si>
  <si>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</si>
  <si>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</si>
  <si>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</si>
  <si>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</si>
  <si>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</si>
  <si>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</si>
  <si>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</si>
  <si>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</si>
  <si>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</si>
  <si>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</si>
  <si>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</si>
  <si>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</si>
  <si>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</si>
  <si>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</si>
  <si>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</si>
  <si>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</si>
  <si>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</si>
  <si>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</si>
  <si>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</si>
  <si>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</si>
  <si>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</si>
  <si>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</si>
  <si>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</si>
  <si>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</si>
  <si>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</si>
  <si>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</si>
  <si>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</si>
  <si>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</si>
  <si>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</si>
  <si>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</si>
  <si>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</si>
  <si>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</si>
  <si>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</si>
  <si>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</si>
  <si>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</si>
  <si>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</si>
  <si>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</si>
  <si>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</si>
  <si>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</si>
  <si>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</si>
  <si>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</si>
  <si>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</si>
  <si>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</si>
  <si>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</si>
  <si>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</si>
  <si>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</si>
  <si>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</si>
  <si>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</si>
  <si>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</si>
  <si>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</si>
  <si>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</si>
  <si>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</si>
  <si>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</si>
  <si>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</si>
  <si>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</si>
  <si>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</si>
  <si>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</si>
  <si>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</si>
  <si>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</si>
  <si>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</si>
  <si>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</si>
  <si>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</si>
  <si>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</si>
  <si>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</si>
  <si>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</si>
  <si>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</si>
  <si>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</si>
  <si>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</si>
  <si>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</si>
  <si>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</si>
  <si>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</si>
  <si>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</si>
  <si>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</si>
  <si>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</si>
  <si>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</si>
  <si>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</si>
  <si>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</si>
  <si>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</si>
  <si>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</si>
  <si>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</si>
  <si>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</si>
  <si>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</si>
  <si>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</si>
  <si>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</si>
  <si>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</si>
  <si>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</si>
  <si>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</si>
  <si>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</si>
  <si>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</si>
  <si>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</si>
  <si>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</si>
  <si>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</si>
  <si>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</si>
  <si>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</si>
  <si>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</si>
  <si>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</si>
  <si>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</si>
  <si>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</si>
  <si>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</si>
  <si>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</si>
  <si>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</si>
  <si>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</si>
  <si>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</si>
  <si>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</si>
  <si>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</si>
  <si>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</si>
  <si>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</si>
  <si>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</si>
  <si>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</si>
  <si>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</si>
  <si>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</si>
  <si>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</si>
  <si>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</si>
  <si>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</si>
  <si>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</si>
  <si>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</si>
  <si>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</si>
  <si>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</si>
  <si>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</si>
  <si>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</si>
  <si>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</si>
  <si>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</si>
  <si>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</si>
  <si>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</si>
  <si>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</si>
  <si>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</si>
  <si>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</si>
  <si>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</si>
  <si>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</si>
  <si>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</si>
  <si>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</si>
  <si>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</si>
  <si>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</si>
  <si>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</si>
  <si>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</si>
  <si>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</si>
  <si>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</si>
  <si>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</si>
  <si>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</si>
  <si>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</si>
  <si>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</si>
  <si>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</si>
  <si>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</si>
  <si>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</si>
  <si>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</si>
  <si>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</si>
  <si>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</si>
  <si>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</si>
  <si>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</si>
  <si>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</si>
  <si>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</si>
  <si>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</si>
  <si>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</si>
  <si>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</si>
  <si>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</si>
  <si>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</si>
  <si>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</si>
  <si>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</si>
  <si>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</si>
  <si>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</si>
  <si>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</si>
  <si>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</si>
  <si>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</si>
  <si>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</si>
  <si>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</si>
  <si>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</si>
  <si>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</si>
  <si>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</si>
  <si>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</si>
  <si>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</si>
  <si>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</si>
  <si>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</si>
  <si>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</si>
  <si>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</si>
  <si>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</si>
  <si>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</si>
  <si>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</si>
  <si>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</si>
  <si>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</si>
  <si>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</si>
  <si>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</si>
  <si>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</si>
  <si>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</si>
  <si>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</si>
  <si>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</si>
  <si>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</si>
  <si>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</si>
  <si>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</si>
  <si>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</si>
  <si>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</si>
  <si>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</si>
  <si>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</si>
  <si>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</si>
  <si>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</si>
  <si>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</si>
  <si>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</si>
  <si>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</si>
  <si>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</si>
  <si>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</si>
  <si>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</si>
  <si>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</si>
  <si>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</si>
  <si>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</si>
  <si>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</si>
  <si>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</si>
  <si>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</si>
  <si>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</si>
  <si>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</si>
  <si>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</si>
  <si>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</si>
  <si>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</si>
  <si>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</si>
  <si>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</si>
  <si>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</si>
  <si>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</si>
  <si>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</si>
  <si>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</si>
  <si>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</si>
  <si>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</si>
  <si>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</si>
  <si>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</si>
  <si>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</si>
  <si>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</si>
  <si>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</si>
  <si>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</si>
  <si>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</si>
  <si>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</si>
  <si>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</si>
  <si>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</si>
  <si>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</si>
  <si>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</si>
  <si>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</si>
  <si>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</si>
  <si>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</si>
  <si>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</si>
  <si>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</si>
  <si>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</si>
  <si>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</si>
  <si>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</si>
  <si>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</si>
  <si>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</si>
  <si>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</si>
  <si>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</si>
  <si>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</si>
  <si>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</si>
  <si>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</si>
  <si>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</si>
  <si>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</si>
  <si>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</si>
  <si>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</si>
  <si>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</si>
  <si>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</si>
  <si>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</si>
  <si>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</si>
  <si>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</si>
  <si>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</si>
  <si>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</si>
  <si>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</si>
  <si>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</si>
  <si>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</si>
  <si>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</si>
  <si>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</si>
  <si>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</si>
  <si>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</si>
  <si>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</si>
  <si>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</si>
  <si>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</si>
  <si>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</si>
  <si>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</si>
  <si>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</si>
  <si>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</si>
  <si>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</si>
  <si>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</si>
  <si>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</si>
  <si>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</si>
  <si>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</si>
  <si>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</si>
  <si>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</si>
  <si>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</si>
  <si>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</si>
  <si>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</si>
  <si>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</si>
  <si>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</si>
  <si>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</si>
  <si>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</si>
  <si>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</si>
  <si>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</si>
  <si>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</si>
  <si>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</si>
  <si>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</si>
  <si>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</si>
  <si>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</si>
  <si>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</si>
  <si>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</si>
  <si>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</si>
  <si>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</si>
  <si>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</si>
  <si>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</si>
  <si>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</si>
  <si>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</si>
  <si>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</si>
  <si>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</si>
  <si>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</si>
  <si>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</si>
  <si>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</si>
  <si>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</si>
  <si>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</si>
  <si>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</si>
  <si>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</si>
  <si>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</si>
  <si>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</si>
  <si>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</si>
  <si>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</si>
  <si>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</si>
  <si>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</si>
  <si>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</si>
  <si>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</si>
  <si>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</si>
  <si>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</si>
  <si>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</si>
  <si>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</si>
  <si>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</si>
  <si>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</si>
  <si>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</si>
  <si>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</si>
  <si>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</si>
  <si>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</si>
  <si>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</si>
  <si>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</si>
  <si>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</si>
  <si>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</si>
  <si>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</si>
  <si>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</si>
  <si>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</si>
  <si>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</si>
  <si>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</si>
  <si>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</si>
  <si>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</si>
  <si>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</si>
  <si>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</si>
  <si>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</si>
  <si>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</si>
  <si>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</si>
  <si>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</si>
  <si>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</si>
  <si>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</si>
  <si>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</si>
  <si>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</si>
  <si>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</si>
  <si>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</si>
  <si>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</si>
  <si>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</si>
  <si>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</si>
  <si>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</si>
  <si>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</si>
  <si>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</si>
  <si>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</si>
  <si>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</si>
  <si>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</si>
  <si>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</si>
  <si>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</si>
  <si>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</si>
  <si>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</si>
  <si>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</si>
  <si>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</si>
  <si>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</si>
  <si>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</si>
  <si>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</si>
  <si>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</si>
  <si>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</si>
  <si>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</si>
  <si>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</si>
  <si>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</si>
  <si>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</si>
  <si>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</si>
  <si>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</si>
  <si>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</si>
  <si>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</si>
  <si>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</si>
  <si>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</si>
  <si>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</si>
  <si>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</si>
  <si>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</si>
  <si>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</si>
  <si>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</si>
  <si>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</si>
  <si>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</si>
  <si>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</si>
  <si>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</si>
  <si>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</si>
  <si>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</si>
  <si>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</si>
  <si>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</si>
  <si>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</si>
  <si>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</si>
  <si>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</si>
  <si>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</si>
  <si>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</si>
  <si>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</si>
  <si>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</si>
  <si>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</si>
  <si>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</si>
  <si>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</si>
  <si>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</si>
  <si>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</si>
  <si>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</si>
  <si>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</si>
  <si>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</si>
  <si>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</si>
  <si>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</si>
  <si>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</si>
  <si>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</si>
  <si>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</si>
  <si>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</si>
  <si>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</si>
  <si>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</si>
  <si>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</si>
  <si>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</si>
  <si>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</si>
  <si>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</si>
  <si>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</si>
  <si>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</si>
  <si>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</si>
  <si>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</si>
  <si>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</si>
  <si>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</si>
  <si>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</si>
  <si>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</si>
  <si>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</si>
  <si>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</si>
  <si>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</si>
  <si>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</si>
  <si>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</si>
  <si>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</si>
  <si>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</si>
  <si>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</si>
  <si>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</si>
  <si>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</si>
  <si>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</si>
  <si>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</si>
  <si>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</si>
  <si>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</si>
  <si>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</si>
  <si>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</si>
  <si>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</si>
  <si>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</si>
  <si>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</si>
  <si>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</si>
  <si>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</si>
  <si>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</si>
  <si>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</si>
  <si>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</si>
  <si>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</si>
  <si>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</si>
  <si>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</si>
  <si>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</si>
  <si>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</si>
  <si>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</si>
  <si>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</si>
  <si>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</si>
  <si>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</si>
  <si>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</si>
  <si>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</si>
  <si>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</si>
  <si>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</si>
  <si>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</si>
  <si>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</si>
  <si>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</si>
  <si>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</si>
  <si>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</si>
  <si>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</si>
  <si>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</si>
  <si>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</si>
  <si>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</si>
  <si>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</si>
  <si>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</si>
  <si>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</si>
  <si>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</si>
  <si>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</si>
  <si>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</si>
  <si>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</si>
  <si>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</si>
  <si>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</si>
  <si>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</si>
  <si>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</si>
  <si>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</si>
  <si>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</si>
  <si>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</si>
  <si>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</si>
  <si>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</si>
  <si>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</si>
  <si>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</si>
  <si>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</si>
  <si>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</si>
  <si>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</si>
  <si>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</si>
  <si>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</si>
  <si>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</si>
  <si>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</si>
  <si>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</si>
  <si>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</si>
  <si>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</si>
  <si>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</si>
  <si>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</si>
  <si>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</si>
  <si>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</si>
  <si>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</si>
  <si>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</si>
  <si>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</si>
  <si>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</si>
  <si>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</si>
  <si>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</si>
  <si>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</si>
  <si>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</si>
  <si>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</si>
  <si>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</si>
  <si>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</si>
  <si>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</si>
  <si>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</si>
  <si>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</si>
  <si>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</si>
  <si>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</si>
  <si>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</si>
  <si>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</si>
  <si>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</si>
  <si>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</si>
  <si>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</si>
  <si>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</si>
  <si>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</si>
  <si>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</si>
  <si>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</si>
  <si>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</si>
  <si>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</si>
  <si>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</si>
  <si>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</si>
  <si>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</si>
  <si>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</si>
  <si>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</si>
  <si>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</si>
  <si>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</si>
  <si>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</si>
  <si>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</si>
  <si>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</si>
  <si>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</si>
  <si>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</si>
  <si>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</si>
  <si>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</si>
  <si>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</si>
  <si>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</si>
  <si>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</si>
  <si>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</si>
  <si>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</si>
  <si>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</si>
  <si>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</si>
  <si>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</si>
  <si>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</si>
  <si>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</si>
  <si>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</si>
  <si>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</si>
  <si>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</si>
  <si>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</si>
  <si>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</si>
  <si>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</si>
  <si>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</si>
  <si>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</si>
  <si>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</si>
  <si>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</si>
  <si>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</si>
  <si>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</si>
  <si>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</si>
  <si>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</si>
  <si>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</si>
  <si>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</si>
  <si>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</si>
  <si>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</si>
  <si>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</si>
  <si>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</si>
  <si>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</si>
  <si>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</si>
  <si>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</si>
  <si>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</si>
  <si>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</si>
  <si>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</si>
  <si>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</si>
  <si>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</si>
  <si>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</si>
  <si>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</si>
  <si>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</si>
  <si>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</si>
  <si>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</si>
  <si>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</si>
  <si>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</si>
  <si>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</si>
  <si>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</si>
  <si>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</si>
  <si>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</si>
  <si>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</si>
  <si>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</si>
  <si>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</si>
  <si>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</si>
  <si>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</si>
  <si>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</si>
  <si>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</si>
  <si>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</si>
  <si>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</si>
  <si>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</si>
  <si>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</si>
  <si>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</si>
  <si>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</si>
  <si>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</si>
  <si>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</si>
  <si>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</si>
  <si>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</si>
  <si>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</si>
  <si>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</si>
  <si>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</si>
  <si>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</si>
  <si>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</si>
  <si>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</si>
  <si>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</si>
  <si>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</si>
  <si>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</si>
  <si>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</si>
  <si>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</si>
  <si>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</si>
  <si>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</si>
  <si>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</si>
  <si>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</si>
  <si>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</si>
  <si>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</si>
  <si>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</si>
  <si>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</si>
  <si>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</si>
  <si>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</si>
  <si>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</si>
  <si>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</si>
  <si>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</si>
  <si>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</si>
  <si>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</si>
  <si>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</si>
  <si>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</si>
  <si>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</si>
  <si>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</si>
  <si>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</si>
  <si>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</si>
  <si>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</si>
  <si>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</si>
  <si>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</si>
  <si>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</si>
  <si>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</si>
  <si>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</si>
  <si>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</si>
  <si>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</si>
  <si>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</si>
  <si>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</si>
  <si>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</si>
  <si>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</si>
  <si>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</si>
  <si>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</si>
  <si>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</si>
  <si>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</si>
  <si>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</si>
  <si>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</si>
  <si>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</si>
  <si>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</si>
  <si>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</si>
  <si>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</si>
  <si>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</si>
  <si>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</si>
  <si>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</si>
  <si>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</si>
  <si>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</si>
  <si>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</si>
  <si>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</si>
  <si>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</si>
  <si>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</si>
  <si>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</si>
  <si>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</si>
  <si>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</si>
  <si>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</si>
  <si>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</si>
  <si>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</si>
  <si>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</si>
  <si>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</si>
  <si>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</si>
  <si>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</si>
  <si>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</si>
  <si>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</si>
  <si>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</si>
  <si>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</si>
  <si>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</si>
  <si>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</si>
  <si>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</si>
  <si>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</si>
  <si>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</si>
  <si>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</si>
  <si>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</si>
  <si>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</si>
  <si>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</si>
  <si>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</si>
  <si>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</si>
  <si>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</si>
  <si>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</si>
  <si>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</si>
  <si>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</si>
  <si>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</si>
  <si>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</si>
  <si>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</si>
  <si>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</si>
  <si>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</si>
  <si>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</si>
  <si>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</si>
  <si>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</si>
  <si>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</si>
  <si>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</si>
  <si>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</si>
  <si>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</si>
  <si>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</si>
  <si>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</si>
  <si>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</si>
  <si>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</si>
  <si>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</si>
  <si>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</si>
  <si>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</si>
  <si>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</si>
  <si>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</si>
  <si>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</si>
  <si>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</si>
  <si>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</si>
  <si>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</si>
  <si>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</si>
  <si>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</si>
  <si>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</si>
  <si>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</si>
  <si>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</si>
  <si>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</si>
  <si>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</si>
  <si>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</si>
  <si>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</si>
  <si>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</si>
  <si>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</si>
  <si>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</si>
  <si>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</si>
  <si>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</si>
  <si>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</si>
  <si>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</si>
  <si>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</si>
  <si>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</si>
  <si>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</si>
  <si>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</si>
  <si>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</si>
  <si>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</si>
  <si>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</si>
  <si>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</si>
  <si>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</si>
  <si>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</si>
  <si>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</si>
  <si>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</si>
  <si>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</si>
  <si>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</si>
  <si>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</si>
  <si>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</si>
  <si>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</si>
  <si>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</si>
  <si>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</si>
  <si>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</si>
  <si>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</si>
  <si>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</si>
  <si>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</si>
  <si>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</si>
  <si>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</si>
  <si>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</si>
  <si>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</si>
  <si>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</si>
  <si>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</si>
  <si>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</si>
  <si>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</si>
  <si>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</si>
  <si>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</si>
  <si>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</si>
  <si>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</si>
  <si>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</si>
  <si>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</si>
  <si>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</si>
  <si>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</si>
  <si>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</si>
  <si>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</si>
  <si>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</si>
  <si>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</si>
  <si>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</si>
  <si>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</si>
  <si>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</si>
  <si>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</si>
  <si>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</si>
  <si>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</si>
  <si>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</si>
  <si>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</si>
  <si>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</si>
  <si>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</si>
  <si>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</si>
  <si>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</si>
  <si>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</si>
  <si>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</si>
  <si>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</si>
  <si>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</si>
  <si>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</si>
  <si>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</si>
  <si>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</si>
  <si>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</si>
  <si>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</si>
  <si>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</si>
  <si>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</si>
  <si>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</si>
  <si>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</si>
  <si>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</si>
  <si>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</si>
  <si>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</si>
  <si>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</si>
  <si>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</si>
  <si>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</si>
  <si>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</si>
  <si>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</si>
  <si>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</si>
  <si>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</si>
  <si>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</si>
  <si>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</si>
  <si>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</si>
  <si>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</si>
  <si>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</si>
  <si>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</si>
  <si>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</si>
  <si>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</si>
  <si>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</si>
  <si>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</si>
  <si>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</si>
  <si>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</si>
  <si>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</si>
  <si>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</si>
  <si>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</si>
  <si>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</si>
  <si>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</si>
  <si>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</si>
  <si>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</si>
  <si>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</si>
  <si>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</si>
  <si>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</si>
  <si>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</si>
  <si>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</si>
  <si>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</si>
  <si>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</si>
  <si>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</si>
  <si>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</si>
  <si>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</si>
  <si>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</si>
  <si>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</si>
  <si>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</si>
  <si>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</si>
  <si>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</si>
  <si>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</si>
  <si>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</si>
  <si>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</si>
  <si>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</si>
  <si>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</si>
  <si>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</si>
  <si>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</si>
  <si>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</si>
  <si>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</si>
  <si>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</si>
  <si>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</si>
  <si>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</si>
  <si>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</si>
  <si>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</si>
  <si>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</si>
  <si>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</si>
  <si>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</si>
  <si>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</si>
  <si>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</si>
  <si>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</si>
  <si>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</si>
  <si>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</si>
  <si>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</si>
  <si>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</si>
  <si>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</si>
  <si>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</si>
  <si>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</si>
  <si>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</si>
  <si>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</si>
  <si>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</si>
  <si>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</si>
  <si>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</si>
  <si>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</si>
  <si>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</si>
  <si>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</si>
  <si>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</si>
  <si>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</si>
  <si>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</si>
  <si>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</si>
  <si>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</si>
  <si>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</si>
  <si>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</si>
  <si>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</si>
  <si>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</si>
  <si>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</si>
  <si>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</si>
  <si>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</si>
  <si>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</si>
  <si>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</si>
  <si>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</si>
  <si>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</si>
  <si>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</si>
  <si>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</si>
  <si>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</si>
  <si>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</si>
  <si>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</si>
  <si>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</si>
  <si>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</si>
  <si>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</si>
  <si>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</si>
  <si>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</si>
  <si>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</si>
  <si>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</si>
  <si>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</si>
  <si>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</si>
  <si>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</si>
  <si>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</si>
  <si>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</si>
  <si>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</si>
  <si>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</si>
  <si>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</si>
  <si>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</si>
  <si>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</si>
  <si>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</si>
  <si>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</si>
  <si>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</si>
  <si>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</si>
  <si>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</si>
  <si>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</si>
  <si>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</si>
  <si>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</si>
  <si>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</si>
  <si>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</si>
  <si>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</si>
  <si>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</si>
  <si>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</si>
  <si>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</si>
  <si>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</si>
  <si>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</si>
  <si>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</si>
  <si>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</si>
  <si>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</si>
  <si>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</si>
  <si>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</si>
  <si>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</si>
  <si>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</si>
  <si>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</si>
  <si>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</si>
  <si>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</si>
  <si>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</si>
  <si>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</si>
  <si>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</si>
  <si>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</si>
  <si>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</si>
  <si>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</si>
  <si>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</si>
  <si>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</si>
  <si>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</si>
  <si>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</si>
  <si>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</si>
  <si>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</si>
  <si>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</si>
  <si>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</si>
  <si>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</si>
  <si>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</si>
  <si>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</si>
  <si>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</si>
  <si>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</si>
  <si>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</si>
  <si>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</si>
  <si>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</si>
  <si>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</si>
  <si>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</si>
  <si>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</si>
  <si>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</si>
  <si>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</si>
  <si>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</si>
  <si>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</si>
  <si>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</si>
  <si>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</si>
  <si>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</si>
  <si>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</si>
  <si>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</si>
  <si>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</si>
  <si>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</si>
  <si>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</si>
  <si>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</si>
  <si>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</si>
  <si>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</si>
  <si>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</si>
  <si>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</si>
  <si>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</si>
  <si>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</si>
  <si>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</si>
  <si>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</si>
  <si>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</si>
  <si>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</si>
  <si>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</si>
  <si>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</si>
  <si>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</si>
  <si>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</si>
  <si>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</si>
  <si>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</si>
  <si>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</si>
  <si>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</si>
  <si>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</si>
  <si>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</si>
  <si>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</si>
  <si>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</si>
  <si>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</si>
  <si>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</si>
  <si>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</si>
  <si>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</si>
  <si>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</si>
  <si>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</si>
  <si>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</si>
  <si>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</si>
  <si>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</si>
  <si>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</si>
  <si>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</si>
  <si>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</si>
  <si>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</si>
  <si>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</si>
  <si>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</si>
  <si>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</si>
  <si>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</si>
  <si>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</si>
  <si>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</si>
  <si>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</si>
  <si>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</si>
  <si>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</si>
  <si>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</si>
  <si>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</si>
  <si>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</si>
  <si>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</si>
  <si>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</si>
  <si>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</si>
  <si>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</si>
  <si>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</si>
  <si>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</si>
  <si>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</si>
  <si>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</si>
  <si>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</si>
  <si>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</si>
  <si>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</si>
  <si>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</si>
  <si>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</si>
  <si>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</si>
  <si>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</si>
  <si>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</si>
  <si>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</si>
  <si>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</si>
  <si>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</si>
  <si>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</si>
  <si>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</si>
  <si>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</si>
  <si>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</si>
  <si>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</si>
  <si>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</si>
  <si>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</si>
  <si>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</si>
  <si>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</si>
  <si>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</si>
  <si>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</si>
  <si>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</si>
  <si>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</si>
  <si>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</si>
  <si>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</si>
  <si>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</si>
  <si>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</si>
  <si>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</si>
  <si>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</si>
  <si>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</si>
  <si>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</si>
  <si>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</si>
  <si>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</si>
  <si>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</si>
  <si>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</si>
  <si>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</si>
  <si>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</si>
  <si>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</si>
  <si>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</si>
  <si>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</si>
  <si>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</si>
  <si>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</si>
  <si>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</si>
  <si>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</si>
  <si>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</si>
  <si>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</si>
  <si>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</si>
  <si>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</si>
  <si>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</si>
  <si>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</si>
  <si>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</si>
  <si>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</si>
  <si>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</si>
  <si>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</si>
  <si>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</si>
  <si>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</si>
  <si>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</si>
  <si>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</si>
  <si>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</si>
  <si>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</si>
  <si>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</si>
  <si>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</si>
  <si>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</si>
  <si>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</si>
  <si>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</si>
  <si>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</si>
  <si>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</si>
  <si>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</si>
  <si>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</si>
  <si>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</si>
  <si>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</si>
  <si>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</si>
  <si>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</si>
  <si>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</si>
  <si>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</si>
  <si>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</si>
  <si>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</si>
  <si>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</si>
  <si>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</si>
  <si>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</si>
  <si>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</si>
  <si>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</si>
  <si>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</si>
  <si>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</si>
  <si>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</si>
  <si>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</si>
  <si>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</si>
  <si>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</si>
  <si>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</si>
  <si>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</si>
  <si>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</si>
  <si>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</si>
  <si>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</si>
  <si>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</si>
  <si>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</si>
  <si>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</si>
  <si>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</si>
  <si>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</si>
  <si>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</si>
  <si>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</si>
  <si>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</si>
  <si>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</si>
  <si>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</si>
  <si>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</si>
  <si>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</si>
  <si>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</si>
  <si>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</si>
  <si>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</si>
  <si>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</si>
  <si>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</si>
  <si>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</si>
  <si>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</si>
  <si>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</si>
  <si>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</si>
  <si>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</si>
  <si>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</si>
  <si>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</si>
  <si>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</si>
  <si>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</si>
  <si>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</si>
  <si>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</si>
  <si>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</si>
  <si>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</si>
  <si>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</si>
  <si>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</si>
  <si>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</si>
  <si>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</si>
  <si>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</si>
  <si>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</si>
  <si>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</si>
  <si>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</si>
  <si>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</si>
  <si>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</si>
  <si>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</si>
  <si>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</si>
  <si>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</si>
  <si>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</si>
  <si>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</si>
  <si>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</si>
  <si>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</si>
  <si>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</si>
  <si>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</si>
  <si>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</si>
  <si>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</si>
  <si>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</si>
  <si>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</si>
  <si>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</si>
  <si>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</si>
  <si>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</si>
  <si>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</si>
  <si>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</si>
  <si>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</si>
  <si>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</si>
  <si>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</si>
  <si>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</si>
  <si>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</si>
  <si>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</si>
  <si>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</si>
  <si>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</si>
  <si>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</si>
  <si>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</si>
  <si>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</si>
  <si>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</si>
  <si>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</si>
  <si>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</si>
  <si>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</si>
  <si>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</si>
  <si>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</si>
  <si>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</si>
  <si>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</si>
  <si>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</si>
  <si>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</si>
  <si>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</si>
  <si>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</si>
  <si>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</si>
  <si>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</si>
  <si>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</si>
  <si>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</si>
  <si>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</si>
  <si>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</si>
  <si>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</si>
  <si>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</si>
  <si>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</si>
  <si>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</si>
  <si>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</si>
  <si>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</si>
  <si>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</si>
  <si>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</si>
  <si>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</si>
  <si>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</si>
  <si>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</si>
  <si>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</si>
  <si>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</si>
  <si>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</si>
  <si>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</si>
  <si>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</si>
  <si>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</si>
  <si>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</si>
  <si>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</si>
  <si>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</si>
  <si>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</si>
  <si>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</si>
  <si>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</si>
  <si>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</si>
  <si>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</si>
  <si>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</si>
  <si>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</si>
  <si>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</si>
  <si>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</si>
  <si>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</si>
  <si>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</si>
  <si>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</si>
  <si>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</si>
  <si>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</si>
  <si>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</si>
  <si>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</si>
  <si>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</si>
  <si>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</si>
  <si>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</si>
  <si>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</si>
  <si>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</si>
  <si>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</si>
  <si>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</si>
  <si>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</si>
  <si>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</si>
  <si>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</si>
  <si>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</si>
  <si>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</si>
  <si>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</si>
  <si>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</si>
  <si>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</si>
  <si>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</si>
  <si>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</si>
  <si>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</si>
  <si>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</si>
  <si>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</si>
  <si>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</si>
  <si>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</si>
  <si>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</si>
  <si>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</si>
  <si>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</si>
  <si>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</si>
  <si>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</si>
  <si>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</si>
  <si>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</si>
  <si>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</si>
  <si>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</si>
  <si>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</si>
  <si>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</si>
  <si>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</si>
  <si>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</si>
  <si>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</si>
  <si>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</si>
  <si>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</si>
  <si>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</si>
  <si>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</si>
  <si>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</si>
  <si>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</si>
  <si>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</si>
  <si>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</si>
  <si>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</si>
  <si>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</si>
  <si>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</si>
  <si>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</si>
  <si>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</si>
  <si>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</si>
  <si>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</si>
  <si>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</si>
  <si>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</si>
  <si>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</si>
  <si>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</si>
  <si>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</si>
  <si>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</si>
  <si>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</si>
  <si>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</si>
  <si>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</si>
  <si>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</si>
  <si>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</si>
  <si>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</si>
  <si>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</si>
  <si>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</si>
  <si>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</si>
  <si>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</si>
  <si>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</si>
  <si>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</si>
  <si>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</si>
  <si>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</si>
  <si>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</si>
  <si>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</si>
  <si>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</si>
  <si>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</si>
  <si>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</si>
  <si>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</si>
  <si>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</si>
  <si>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</si>
  <si>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</si>
  <si>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</si>
  <si>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</si>
  <si>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</si>
  <si>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</si>
  <si>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</si>
  <si>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</si>
  <si>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</si>
  <si>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</si>
  <si>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</si>
  <si>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</si>
  <si>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</si>
  <si>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</si>
  <si>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</si>
  <si>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</si>
  <si>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</si>
  <si>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</si>
  <si>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</si>
  <si>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</si>
  <si>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</si>
  <si>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</si>
  <si>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</si>
  <si>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</si>
  <si>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</si>
  <si>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</si>
  <si>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</si>
  <si>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</si>
  <si>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</si>
  <si>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</si>
  <si>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</si>
  <si>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</si>
  <si>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</si>
  <si>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</si>
  <si>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</si>
  <si>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</si>
  <si>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</si>
  <si>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</si>
  <si>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</si>
  <si>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</si>
  <si>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</si>
  <si>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</si>
  <si>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</si>
  <si>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</si>
  <si>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</si>
  <si>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</si>
  <si>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</si>
  <si>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</si>
  <si>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</si>
  <si>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</si>
  <si>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</si>
  <si>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</si>
  <si>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</si>
  <si>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</si>
  <si>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</si>
  <si>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</si>
  <si>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</si>
  <si>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</si>
  <si>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</si>
  <si>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</si>
  <si>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</si>
  <si>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</si>
  <si>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</si>
  <si>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</si>
  <si>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</si>
  <si>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</si>
  <si>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</si>
  <si>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</si>
  <si>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</si>
  <si>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</si>
  <si>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</si>
  <si>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</si>
  <si>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</si>
  <si>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</si>
  <si>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</si>
  <si>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</si>
  <si>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</si>
  <si>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</si>
  <si>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</si>
  <si>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</si>
  <si>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</si>
  <si>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</si>
  <si>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</si>
  <si>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</si>
  <si>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</si>
  <si>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</si>
  <si>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</si>
  <si>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</si>
  <si>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</si>
  <si>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</si>
  <si>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</si>
  <si>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</si>
  <si>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</si>
  <si>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</si>
  <si>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</si>
  <si>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</si>
  <si>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</si>
  <si>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</si>
  <si>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</si>
  <si>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</si>
  <si>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</si>
  <si>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</si>
  <si>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</si>
  <si>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</si>
  <si>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</si>
  <si>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</si>
  <si>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</si>
  <si>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</si>
  <si>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</si>
  <si>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</si>
  <si>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</si>
  <si>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</si>
  <si>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</si>
  <si>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</si>
  <si>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</si>
  <si>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</si>
  <si>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</si>
  <si>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</si>
  <si>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</si>
  <si>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</si>
  <si>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</si>
  <si>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</si>
  <si>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</si>
  <si>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</si>
  <si>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</si>
  <si>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</si>
  <si>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</si>
  <si>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</si>
  <si>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</si>
  <si>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</si>
  <si>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</si>
  <si>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</si>
  <si>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</si>
  <si>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</si>
  <si>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</si>
  <si>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</si>
  <si>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</si>
  <si>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</si>
  <si>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</si>
  <si>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</si>
  <si>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</si>
  <si>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</si>
  <si>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</si>
  <si>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</si>
  <si>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</si>
  <si>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</si>
  <si>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</si>
  <si>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</si>
  <si>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</si>
  <si>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</si>
  <si>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</si>
  <si>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</si>
  <si>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</si>
  <si>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</si>
  <si>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</si>
  <si>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</si>
  <si>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</si>
  <si>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</si>
  <si>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</si>
  <si>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</si>
  <si>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</si>
  <si>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</si>
  <si>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</si>
  <si>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</si>
  <si>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</si>
  <si>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</si>
  <si>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</si>
  <si>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</si>
  <si>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</si>
  <si>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</si>
  <si>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</si>
  <si>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</si>
  <si>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</si>
  <si>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</si>
  <si>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</si>
  <si>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</si>
  <si>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</si>
  <si>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</si>
  <si>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</si>
  <si>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</si>
  <si>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</si>
  <si>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</si>
  <si>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</si>
  <si>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</si>
  <si>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</si>
  <si>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</si>
  <si>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</si>
  <si>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</si>
  <si>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</si>
  <si>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</si>
  <si>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</si>
  <si>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</si>
  <si>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</si>
  <si>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</si>
  <si>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</si>
  <si>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</si>
  <si>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</si>
  <si>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</si>
  <si>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</si>
  <si>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</si>
  <si>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</si>
  <si>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</si>
  <si>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</si>
  <si>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</si>
  <si>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</si>
  <si>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</si>
  <si>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</si>
  <si>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</si>
  <si>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</si>
  <si>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</si>
  <si>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</si>
  <si>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</si>
  <si>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</si>
  <si>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</si>
  <si>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</si>
  <si>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</si>
  <si>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</si>
  <si>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</si>
  <si>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</si>
  <si>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</si>
  <si>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</si>
  <si>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</si>
  <si>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</si>
  <si>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</si>
  <si>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</si>
  <si>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</si>
  <si>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</si>
  <si>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</si>
  <si>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</si>
  <si>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</si>
  <si>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</si>
  <si>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</si>
  <si>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</si>
  <si>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</si>
  <si>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</si>
  <si>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</si>
  <si>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</si>
  <si>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</si>
  <si>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</si>
  <si>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</si>
  <si>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</si>
  <si>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</si>
  <si>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</si>
  <si>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</si>
  <si>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</si>
  <si>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</si>
  <si>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</si>
  <si>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</si>
  <si>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</si>
  <si>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</si>
  <si>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</si>
  <si>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</si>
  <si>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</si>
  <si>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</si>
  <si>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</si>
  <si>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</si>
  <si>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</si>
  <si>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</si>
  <si>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</si>
  <si>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</si>
  <si>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</si>
  <si>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</si>
  <si>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</si>
  <si>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</si>
  <si>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</si>
  <si>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</si>
  <si>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</si>
  <si>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</si>
  <si>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</si>
  <si>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</si>
  <si>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</si>
  <si>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</si>
  <si>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</si>
  <si>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</si>
  <si>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</si>
  <si>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</si>
  <si>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</si>
  <si>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</si>
  <si>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</si>
  <si>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</si>
  <si>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</si>
  <si>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</si>
  <si>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</si>
  <si>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</si>
  <si>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</si>
  <si>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</si>
  <si>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</si>
  <si>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</si>
  <si>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</si>
  <si>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</si>
  <si>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</si>
  <si>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</si>
  <si>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</si>
  <si>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</si>
  <si>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</si>
  <si>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</si>
  <si>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</si>
  <si>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</si>
  <si>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</si>
  <si>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</si>
  <si>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</si>
  <si>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</si>
  <si>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</si>
  <si>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</si>
  <si>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</si>
  <si>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</si>
  <si>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</si>
  <si>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</si>
  <si>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</si>
  <si>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</si>
  <si>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</si>
  <si>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</si>
  <si>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</si>
  <si>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</si>
  <si>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</si>
  <si>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</si>
  <si>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</si>
  <si>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</si>
  <si>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</si>
  <si>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</si>
  <si>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</si>
  <si>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</si>
  <si>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</si>
  <si>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</si>
  <si>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</si>
  <si>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</si>
  <si>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</si>
  <si>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</si>
  <si>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</si>
  <si>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</si>
  <si>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</si>
  <si>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</si>
  <si>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</si>
  <si>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</si>
  <si>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</si>
  <si>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</si>
  <si>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</si>
  <si>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</si>
  <si>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</si>
  <si>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</si>
  <si>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</si>
  <si>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</si>
  <si>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</si>
  <si>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</si>
  <si>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</si>
  <si>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</si>
  <si>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</si>
  <si>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</si>
  <si>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</si>
  <si>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</si>
  <si>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</si>
  <si>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</si>
  <si>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</si>
  <si>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</si>
  <si>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</si>
  <si>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</si>
  <si>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</si>
  <si>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</si>
  <si>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</si>
  <si>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</si>
  <si>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</si>
  <si>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</si>
  <si>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</si>
  <si>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</si>
  <si>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</si>
  <si>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</si>
  <si>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</si>
  <si>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</si>
  <si>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</si>
  <si>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</si>
  <si>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</si>
  <si>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</si>
  <si>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</si>
  <si>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</si>
  <si>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</si>
  <si>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</si>
  <si>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</si>
  <si>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</si>
  <si>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</si>
  <si>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</si>
  <si>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</si>
  <si>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</si>
  <si>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</si>
  <si>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</si>
  <si>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</si>
  <si>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</si>
  <si>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</si>
  <si>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</si>
  <si>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</si>
  <si>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</si>
  <si>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</si>
  <si>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</si>
  <si>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</si>
  <si>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</si>
  <si>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</si>
  <si>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</si>
  <si>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</si>
  <si>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</si>
  <si>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</si>
  <si>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</si>
  <si>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</si>
  <si>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</si>
  <si>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</si>
  <si>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</si>
  <si>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</si>
  <si>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</si>
  <si>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</si>
  <si>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</si>
  <si>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</si>
  <si>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</si>
  <si>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</si>
  <si>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</si>
  <si>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</si>
  <si>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</si>
  <si>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</si>
  <si>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</si>
  <si>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</si>
  <si>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</si>
  <si>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</si>
  <si>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</si>
  <si>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</si>
  <si>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</si>
  <si>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</si>
  <si>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</si>
  <si>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</si>
  <si>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</si>
  <si>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</si>
  <si>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</si>
  <si>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</si>
  <si>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</si>
  <si>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</si>
  <si>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</si>
  <si>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</si>
  <si>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</si>
  <si>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</si>
  <si>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</si>
  <si>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</si>
  <si>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</si>
  <si>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</si>
  <si>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</si>
  <si>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</si>
  <si>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</si>
  <si>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</si>
  <si>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</si>
  <si>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</si>
  <si>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</si>
  <si>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</si>
  <si>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</si>
  <si>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</si>
  <si>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</si>
  <si>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</si>
  <si>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</si>
  <si>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</si>
  <si>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</si>
  <si>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</si>
  <si>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</si>
  <si>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</si>
  <si>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</si>
  <si>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</si>
  <si>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</si>
  <si>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</si>
  <si>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</si>
  <si>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</si>
  <si>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</si>
  <si>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</si>
  <si>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</si>
  <si>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</si>
  <si>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</si>
  <si>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</si>
  <si>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</si>
  <si>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</si>
  <si>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</si>
  <si>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</si>
  <si>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</si>
  <si>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</si>
  <si>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</si>
  <si>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</si>
  <si>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</si>
  <si>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</si>
  <si>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</si>
  <si>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</si>
  <si>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</si>
  <si>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</si>
  <si>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</si>
  <si>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</si>
  <si>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</si>
  <si>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</si>
  <si>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</si>
  <si>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</si>
  <si>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</si>
  <si>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</si>
  <si>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</si>
  <si>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</si>
  <si>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</si>
  <si>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</si>
  <si>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</si>
  <si>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</si>
  <si>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</si>
  <si>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</si>
  <si>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</si>
  <si>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</si>
  <si>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</si>
  <si>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</si>
  <si>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</si>
  <si>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</si>
  <si>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</si>
  <si>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</si>
  <si>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</si>
  <si>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</si>
  <si>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</si>
  <si>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</si>
  <si>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</si>
  <si>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</si>
  <si>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</si>
  <si>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</si>
  <si>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</si>
  <si>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</si>
  <si>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</si>
  <si>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</si>
  <si>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</si>
  <si>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</si>
  <si>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</si>
  <si>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</si>
  <si>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</si>
  <si>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</si>
  <si>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</si>
  <si>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</si>
  <si>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</si>
  <si>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</si>
  <si>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</si>
  <si>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</si>
  <si>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</si>
  <si>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</si>
  <si>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</si>
  <si>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</si>
  <si>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</si>
  <si>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</si>
  <si>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</si>
  <si>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</si>
  <si>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</si>
  <si>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</si>
  <si>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</si>
  <si>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</si>
  <si>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</si>
  <si>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</si>
  <si>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</si>
  <si>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</si>
  <si>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</si>
  <si>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</si>
  <si>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</si>
  <si>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</si>
  <si>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</si>
  <si>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</si>
  <si>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</si>
  <si>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</si>
  <si>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</si>
  <si>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</si>
  <si>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</si>
  <si>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</si>
  <si>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</si>
  <si>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</si>
  <si>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</si>
  <si>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</si>
  <si>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</si>
  <si>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</si>
  <si>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</si>
  <si>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</si>
  <si>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</si>
  <si>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</si>
  <si>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</si>
  <si>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</si>
  <si>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</si>
  <si>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</si>
  <si>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</si>
  <si>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</si>
  <si>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</si>
  <si>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</si>
  <si>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</si>
  <si>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</si>
  <si>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</si>
  <si>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</si>
  <si>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</si>
  <si>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</si>
  <si>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</si>
  <si>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</si>
  <si>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</si>
  <si>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</si>
  <si>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</si>
  <si>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</si>
  <si>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</si>
  <si>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</si>
  <si>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</si>
  <si>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</si>
  <si>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</si>
  <si>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</si>
  <si>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</si>
  <si>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</si>
  <si>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</si>
  <si>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</si>
  <si>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</si>
  <si>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</si>
  <si>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</si>
  <si>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</si>
  <si>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</si>
  <si>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</si>
  <si>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</si>
  <si>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</si>
  <si>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</si>
  <si>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</si>
  <si>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</si>
  <si>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</si>
  <si>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</si>
  <si>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</si>
  <si>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</si>
  <si>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</si>
  <si>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</si>
  <si>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</si>
  <si>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</si>
  <si>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</si>
  <si>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</si>
  <si>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</si>
  <si>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</si>
  <si>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</si>
  <si>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</si>
  <si>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</si>
  <si>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</si>
  <si>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</si>
  <si>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</si>
  <si>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</si>
  <si>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</si>
  <si>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</si>
  <si>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</si>
  <si>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</si>
  <si>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</si>
  <si>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</si>
  <si>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</si>
  <si>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</si>
  <si>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</si>
  <si>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</si>
  <si>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</si>
  <si>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</si>
  <si>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</si>
  <si>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</si>
  <si>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</si>
  <si>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</si>
  <si>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</si>
  <si>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</si>
  <si>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</si>
  <si>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</si>
  <si>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</si>
  <si>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</si>
  <si>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</si>
  <si>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</si>
  <si>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</si>
  <si>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</si>
  <si>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</si>
  <si>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</si>
  <si>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</si>
  <si>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</si>
  <si>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</si>
  <si>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</si>
  <si>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</si>
  <si>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</si>
  <si>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</si>
  <si>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</si>
  <si>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</si>
  <si>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</si>
  <si>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</si>
  <si>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</si>
  <si>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</si>
  <si>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</si>
  <si>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</si>
  <si>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</si>
  <si>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</si>
  <si>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</si>
  <si>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</si>
  <si>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</si>
  <si>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</si>
  <si>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</si>
  <si>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</si>
  <si>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</si>
  <si>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</si>
  <si>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</si>
  <si>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</si>
  <si>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</si>
  <si>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</si>
  <si>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</si>
  <si>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</si>
  <si>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</si>
  <si>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</si>
  <si>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</si>
  <si>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</si>
  <si>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</si>
  <si>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</si>
  <si>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</si>
  <si>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</si>
  <si>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</si>
  <si>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</si>
  <si>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</si>
  <si>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</si>
  <si>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</si>
  <si>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</si>
  <si>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</si>
  <si>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</si>
  <si>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</si>
  <si>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</si>
  <si>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</si>
  <si>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</si>
  <si>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</si>
  <si>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</si>
  <si>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</si>
  <si>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</si>
  <si>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</si>
  <si>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</si>
  <si>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</si>
  <si>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</si>
  <si>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</si>
  <si>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</si>
  <si>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</si>
  <si>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</si>
  <si>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</si>
  <si>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</si>
  <si>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</si>
  <si>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</si>
  <si>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</si>
  <si>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</si>
  <si>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</si>
  <si>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</si>
  <si>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</si>
  <si>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</si>
  <si>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</si>
  <si>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</si>
  <si>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</si>
  <si>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</si>
  <si>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</si>
  <si>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</si>
  <si>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</si>
  <si>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</si>
  <si>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</si>
  <si>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</si>
  <si>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</si>
  <si>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</si>
  <si>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</si>
  <si>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</si>
  <si>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</si>
  <si>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</si>
  <si>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</si>
  <si>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</si>
  <si>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</si>
  <si>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</si>
  <si>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</si>
  <si>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</si>
  <si>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</si>
  <si>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</si>
  <si>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</si>
  <si>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</si>
  <si>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</si>
  <si>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</si>
  <si>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</si>
  <si>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</si>
  <si>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</si>
  <si>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</si>
  <si>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</si>
  <si>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</si>
  <si>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</si>
  <si>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</si>
  <si>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</si>
  <si>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</si>
  <si>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</si>
  <si>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</si>
  <si>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</si>
  <si>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</si>
  <si>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</si>
  <si>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</si>
  <si>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</si>
  <si>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</si>
  <si>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</si>
  <si>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</si>
  <si>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</si>
  <si>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</si>
  <si>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</si>
  <si>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</si>
  <si>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</si>
  <si>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</si>
  <si>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</si>
  <si>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</si>
  <si>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</si>
  <si>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</si>
  <si>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</si>
  <si>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</si>
  <si>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</si>
  <si>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</si>
  <si>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</si>
  <si>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</si>
  <si>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</si>
  <si>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</si>
  <si>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</si>
  <si>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</si>
  <si>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</si>
  <si>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</si>
  <si>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</si>
  <si>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</si>
  <si>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</si>
  <si>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</si>
  <si>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</si>
  <si>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</si>
  <si>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</si>
  <si>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</si>
  <si>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</si>
  <si>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</si>
  <si>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</si>
  <si>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</si>
  <si>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</si>
  <si>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</si>
  <si>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</si>
  <si>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</si>
  <si>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</si>
  <si>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</si>
  <si>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</si>
  <si>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</si>
  <si>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</si>
  <si>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</si>
  <si>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</si>
  <si>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</si>
  <si>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</si>
  <si>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</si>
  <si>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</si>
  <si>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</si>
  <si>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</si>
  <si>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</si>
  <si>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</si>
  <si>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</si>
  <si>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</si>
  <si>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</si>
  <si>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</si>
  <si>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</si>
  <si>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</si>
  <si>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</si>
  <si>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</si>
  <si>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</si>
  <si>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</si>
  <si>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</si>
  <si>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</si>
  <si>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</si>
  <si>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</si>
  <si>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</si>
  <si>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</si>
  <si>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</si>
  <si>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</si>
  <si>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</si>
  <si>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</si>
  <si>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</si>
  <si>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</si>
  <si>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</si>
  <si>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</si>
  <si>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</si>
  <si>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</si>
  <si>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</si>
  <si>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</si>
  <si>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</si>
  <si>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</si>
  <si>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</si>
  <si>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</si>
  <si>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</si>
  <si>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</si>
  <si>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</si>
  <si>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</si>
  <si>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</si>
  <si>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</si>
  <si>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</si>
  <si>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</si>
  <si>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</si>
  <si>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</si>
  <si>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</si>
  <si>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</si>
  <si>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</si>
  <si>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</si>
  <si>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</si>
  <si>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</si>
  <si>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</si>
  <si>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</si>
  <si>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</si>
  <si>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</si>
  <si>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</si>
  <si>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</si>
  <si>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</si>
  <si>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</si>
  <si>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</si>
  <si>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</si>
  <si>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</si>
  <si>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</si>
  <si>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</si>
  <si>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</si>
  <si>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</si>
  <si>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</si>
  <si>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</si>
  <si>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</si>
  <si>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</si>
  <si>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</si>
  <si>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</si>
  <si>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</si>
  <si>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</si>
  <si>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</si>
  <si>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</si>
  <si>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</si>
  <si>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</si>
  <si>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</si>
  <si>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</si>
  <si>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</si>
  <si>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</si>
  <si>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</si>
  <si>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</si>
  <si>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</si>
  <si>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</si>
  <si>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</si>
  <si>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</si>
  <si>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</si>
  <si>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</si>
  <si>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</si>
  <si>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</si>
  <si>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</si>
  <si>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</si>
  <si>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</si>
  <si>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</si>
  <si>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</si>
  <si>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</si>
  <si>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</si>
  <si>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</si>
  <si>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</si>
  <si>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</si>
  <si>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</si>
  <si>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</si>
  <si>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</si>
  <si>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</si>
  <si>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</si>
  <si>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</si>
  <si>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</si>
  <si>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</si>
  <si>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</si>
  <si>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</si>
  <si>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</si>
  <si>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</si>
  <si>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</si>
  <si>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</si>
  <si>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</si>
  <si>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</si>
  <si>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</si>
  <si>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</si>
  <si>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</si>
  <si>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</si>
  <si>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</si>
  <si>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</si>
  <si>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</si>
  <si>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</si>
  <si>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</si>
  <si>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</si>
  <si>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</si>
  <si>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</si>
  <si>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</si>
  <si>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</si>
  <si>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</si>
  <si>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</si>
  <si>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</si>
  <si>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</si>
  <si>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</si>
  <si>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</si>
  <si>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</si>
  <si>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</si>
  <si>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</si>
  <si>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</si>
  <si>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</si>
  <si>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</si>
  <si>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</si>
  <si>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</si>
  <si>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</si>
  <si>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</si>
  <si>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</si>
  <si>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</si>
  <si>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</si>
  <si>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</si>
  <si>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</si>
  <si>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</si>
  <si>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</si>
  <si>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</si>
  <si>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</si>
  <si>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</si>
  <si>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</si>
  <si>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</si>
  <si>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</si>
  <si>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</si>
  <si>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</si>
  <si>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</si>
  <si>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</si>
  <si>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</si>
  <si>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</si>
  <si>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</si>
  <si>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</si>
  <si>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</si>
  <si>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</si>
  <si>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</si>
  <si>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</si>
  <si>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</si>
  <si>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</si>
  <si>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</si>
  <si>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</si>
  <si>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</si>
  <si>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</si>
  <si>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</si>
  <si>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</si>
  <si>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</si>
  <si>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</si>
  <si>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</si>
  <si>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</si>
  <si>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</si>
  <si>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</si>
  <si>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</si>
  <si>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</si>
  <si>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</si>
  <si>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</si>
  <si>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</si>
  <si>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</si>
  <si>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</si>
  <si>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</si>
  <si>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</si>
  <si>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</si>
  <si>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</si>
  <si>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</si>
  <si>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</si>
  <si>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</si>
  <si>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</si>
  <si>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</si>
  <si>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</si>
  <si>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</si>
  <si>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</si>
  <si>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</si>
  <si>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</si>
  <si>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</si>
  <si>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</si>
  <si>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</si>
  <si>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</si>
  <si>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</si>
  <si>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</si>
  <si>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</si>
  <si>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</si>
  <si>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</si>
  <si>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</si>
  <si>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</si>
  <si>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</si>
  <si>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</si>
  <si>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</si>
  <si>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</si>
  <si>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</si>
  <si>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</si>
  <si>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</si>
  <si>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</si>
  <si>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</si>
  <si>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</si>
  <si>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</si>
  <si>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</si>
  <si>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</si>
  <si>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</si>
  <si>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</si>
  <si>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</si>
  <si>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</si>
  <si>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</si>
  <si>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</si>
  <si>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</si>
  <si>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</si>
  <si>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</si>
  <si>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</si>
  <si>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</si>
  <si>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</si>
  <si>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</si>
  <si>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</si>
  <si>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</si>
  <si>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</si>
  <si>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</si>
  <si>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</si>
  <si>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</si>
  <si>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</si>
  <si>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</si>
  <si>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</si>
  <si>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</si>
  <si>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</si>
  <si>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</si>
  <si>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</si>
  <si>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</si>
  <si>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</si>
  <si>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</si>
  <si>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</si>
  <si>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</si>
  <si>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</si>
  <si>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</si>
  <si>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</si>
  <si>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</si>
  <si>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</si>
  <si>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</si>
  <si>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</si>
  <si>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</si>
  <si>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</si>
  <si>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</si>
  <si>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</si>
  <si>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</si>
  <si>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</si>
  <si>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</si>
  <si>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</si>
  <si>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</si>
  <si>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</si>
  <si>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</si>
  <si>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</si>
  <si>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</si>
  <si>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</si>
  <si>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</si>
  <si>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</si>
  <si>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</si>
  <si>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</si>
  <si>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</si>
  <si>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</si>
  <si>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</si>
  <si>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</si>
  <si>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</si>
  <si>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</si>
  <si>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</si>
  <si>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</si>
  <si>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</si>
  <si>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</si>
  <si>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</si>
  <si>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</si>
  <si>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</si>
  <si>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</si>
  <si>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</si>
  <si>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</si>
  <si>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</si>
  <si>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</si>
  <si>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</si>
  <si>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</si>
  <si>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</si>
  <si>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</si>
  <si>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</si>
  <si>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</si>
  <si>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</si>
  <si>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</si>
  <si>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</si>
  <si>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</si>
  <si>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</si>
  <si>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</si>
  <si>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</si>
  <si>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</si>
  <si>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</si>
  <si>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</si>
  <si>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</si>
  <si>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</si>
  <si>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</si>
  <si>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</si>
  <si>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</si>
  <si>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</si>
  <si>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</si>
  <si>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</si>
  <si>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</si>
  <si>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</si>
  <si>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</si>
  <si>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</si>
  <si>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</si>
  <si>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</si>
  <si>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</si>
  <si>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</si>
  <si>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</si>
  <si>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</si>
  <si>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</si>
  <si>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</si>
  <si>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</si>
  <si>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</si>
  <si>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</si>
  <si>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</si>
  <si>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</si>
  <si>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</si>
  <si>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</si>
  <si>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</si>
  <si>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</si>
  <si>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</si>
  <si>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</si>
  <si>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</si>
  <si>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</si>
  <si>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</si>
  <si>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</si>
  <si>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</si>
  <si>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</si>
  <si>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</si>
  <si>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</si>
  <si>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</si>
  <si>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</si>
  <si>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</si>
  <si>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</si>
  <si>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</si>
  <si>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</si>
  <si>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</si>
  <si>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</si>
  <si>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</si>
  <si>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</si>
  <si>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</si>
  <si>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</si>
  <si>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</si>
  <si>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</si>
  <si>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</si>
  <si>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</si>
  <si>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</si>
  <si>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</si>
  <si>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</si>
  <si>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</si>
  <si>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</si>
  <si>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</si>
  <si>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</si>
  <si>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</si>
  <si>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</si>
  <si>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</si>
  <si>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</si>
  <si>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</si>
  <si>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</si>
  <si>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</si>
  <si>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</si>
  <si>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</si>
  <si>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</si>
  <si>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</si>
  <si>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</si>
  <si>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</si>
  <si>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</si>
  <si>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</si>
  <si>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</si>
  <si>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</si>
  <si>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</si>
  <si>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</si>
  <si>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</si>
  <si>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</si>
  <si>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</si>
  <si>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</si>
  <si>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</si>
  <si>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</si>
  <si>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</si>
  <si>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</si>
  <si>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</si>
  <si>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</si>
  <si>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</si>
  <si>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</si>
  <si>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</si>
  <si>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</si>
  <si>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</si>
  <si>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</si>
  <si>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</si>
  <si>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</si>
  <si>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</si>
  <si>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</si>
  <si>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</si>
  <si>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</si>
  <si>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</si>
  <si>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</si>
  <si>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</si>
  <si>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</si>
  <si>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</si>
  <si>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</si>
  <si>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</si>
  <si>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</si>
  <si>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</si>
  <si>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</si>
  <si>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</si>
  <si>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</si>
  <si>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</si>
  <si>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</si>
  <si>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</si>
  <si>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</si>
  <si>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</si>
  <si>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</si>
  <si>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</si>
  <si>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</si>
  <si>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</si>
  <si>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</si>
  <si>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</si>
  <si>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</si>
  <si>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</si>
  <si>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</si>
  <si>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</si>
  <si>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</si>
  <si>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</si>
  <si>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</si>
  <si>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</si>
  <si>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</si>
  <si>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</si>
  <si>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</si>
  <si>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</si>
  <si>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</si>
  <si>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</si>
  <si>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</si>
  <si>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</si>
  <si>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</si>
  <si>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</si>
  <si>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</si>
  <si>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</si>
  <si>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</si>
  <si>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</si>
  <si>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</si>
  <si>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</si>
  <si>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</si>
  <si>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</si>
  <si>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</si>
  <si>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</si>
  <si>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</si>
  <si>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</si>
  <si>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</si>
  <si>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</si>
  <si>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</si>
  <si>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</si>
  <si>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</si>
  <si>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</si>
  <si>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</si>
  <si>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</si>
  <si>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</si>
  <si>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</si>
  <si>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</si>
  <si>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</si>
  <si>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</si>
  <si>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</si>
  <si>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</si>
  <si>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</si>
  <si>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</si>
  <si>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</si>
  <si>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</si>
  <si>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</si>
  <si>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</si>
  <si>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</si>
  <si>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</si>
  <si>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</si>
  <si>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</si>
  <si>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</si>
  <si>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</si>
  <si>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</si>
  <si>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</si>
  <si>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</si>
  <si>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</si>
  <si>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</si>
  <si>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</si>
  <si>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</si>
  <si>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</si>
  <si>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</si>
  <si>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</si>
  <si>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</si>
  <si>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</si>
  <si>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</si>
  <si>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</si>
  <si>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</si>
  <si>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</si>
  <si>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</si>
  <si>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</si>
  <si>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</si>
  <si>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</si>
  <si>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</si>
  <si>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</si>
  <si>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</si>
  <si>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</si>
  <si>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</si>
  <si>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</si>
  <si>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</si>
  <si>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</si>
  <si>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</si>
  <si>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</si>
  <si>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</si>
  <si>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</si>
  <si>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</si>
  <si>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</si>
  <si>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</si>
  <si>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</si>
  <si>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</si>
  <si>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</si>
  <si>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</si>
  <si>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</si>
  <si>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</si>
  <si>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</si>
  <si>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</si>
  <si>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</si>
  <si>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</si>
  <si>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</si>
  <si>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</si>
  <si>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</si>
  <si>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</si>
  <si>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</si>
  <si>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</si>
  <si>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</si>
  <si>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</si>
  <si>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</si>
  <si>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</si>
  <si>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</si>
  <si>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</si>
  <si>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</si>
  <si>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</si>
  <si>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</si>
  <si>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</si>
  <si>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</si>
  <si>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</si>
  <si>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</si>
  <si>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</si>
  <si>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</si>
  <si>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</si>
  <si>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</si>
  <si>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</si>
  <si>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</si>
  <si>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</si>
  <si>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</si>
  <si>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</si>
  <si>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</si>
  <si>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</si>
  <si>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</si>
  <si>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</si>
  <si>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</si>
  <si>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</si>
  <si>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</si>
  <si>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</si>
  <si>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</si>
  <si>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</si>
  <si>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</si>
  <si>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</si>
  <si>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</si>
  <si>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</si>
  <si>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</si>
  <si>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</si>
  <si>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</si>
  <si>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</si>
  <si>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</si>
  <si>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</si>
  <si>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</si>
  <si>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</si>
  <si>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</si>
  <si>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</si>
  <si>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</si>
  <si>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</si>
  <si>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</si>
  <si>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</si>
  <si>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</si>
  <si>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</si>
  <si>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</si>
  <si>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</si>
  <si>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</si>
  <si>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</si>
  <si>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</si>
  <si>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</si>
  <si>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</si>
  <si>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</si>
  <si>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</si>
  <si>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</si>
  <si>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</si>
  <si>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</si>
  <si>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</si>
  <si>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</si>
  <si>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</si>
  <si>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</si>
  <si>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</si>
  <si>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</si>
  <si>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</si>
  <si>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</si>
  <si>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</si>
  <si>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</si>
  <si>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</si>
  <si>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</si>
  <si>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</si>
  <si>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</si>
  <si>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</si>
  <si>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</si>
  <si>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</si>
  <si>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</si>
  <si>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</si>
  <si>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</si>
  <si>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</si>
  <si>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</si>
  <si>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</si>
  <si>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</si>
  <si>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</si>
  <si>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</si>
  <si>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</si>
  <si>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</si>
  <si>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</si>
  <si>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</si>
  <si>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</si>
  <si>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</si>
  <si>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</si>
  <si>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</si>
  <si>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</si>
  <si>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</si>
  <si>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</si>
  <si>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</si>
  <si>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</si>
  <si>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</si>
  <si>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</si>
  <si>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</si>
  <si>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</si>
  <si>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</si>
  <si>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</si>
  <si>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</si>
  <si>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</si>
  <si>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</si>
  <si>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</si>
  <si>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</si>
  <si>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</si>
  <si>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</si>
  <si>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</si>
  <si>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</si>
  <si>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</si>
  <si>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</si>
  <si>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</si>
  <si>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</si>
  <si>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</si>
  <si>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</si>
  <si>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</si>
  <si>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</si>
  <si>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</si>
  <si>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</si>
  <si>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</si>
  <si>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</si>
  <si>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</si>
  <si>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</si>
  <si>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</si>
  <si>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</si>
  <si>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</si>
  <si>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</si>
  <si>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</si>
  <si>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</si>
  <si>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</si>
  <si>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</si>
  <si>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</si>
  <si>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</si>
  <si>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</si>
  <si>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</si>
  <si>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</si>
  <si>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</si>
  <si>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</si>
  <si>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</si>
  <si>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</si>
  <si>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</si>
  <si>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</si>
  <si>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</si>
  <si>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</si>
  <si>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</si>
  <si>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</si>
  <si>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</si>
  <si>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</si>
  <si>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</si>
  <si>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</si>
  <si>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</si>
  <si>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</si>
  <si>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</si>
  <si>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</si>
  <si>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</si>
  <si>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</si>
  <si>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</si>
  <si>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</si>
  <si>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</si>
  <si>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</si>
  <si>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</si>
  <si>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</si>
  <si>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</si>
  <si>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</si>
  <si>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</si>
  <si>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</si>
  <si>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</si>
  <si>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</si>
  <si>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</si>
  <si>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</si>
  <si>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</si>
  <si>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</si>
  <si>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</si>
  <si>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</si>
  <si>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</si>
  <si>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</si>
  <si>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</si>
  <si>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</si>
  <si>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</si>
  <si>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</si>
  <si>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</si>
  <si>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</si>
  <si>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</si>
  <si>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</si>
  <si>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</si>
  <si>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</si>
  <si>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</si>
  <si>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</si>
  <si>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</si>
  <si>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</si>
  <si>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</si>
  <si>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</si>
  <si>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</si>
  <si>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</si>
  <si>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</si>
  <si>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</si>
  <si>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</si>
  <si>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</si>
  <si>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</si>
  <si>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</si>
  <si>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</si>
  <si>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</si>
  <si>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</si>
  <si>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</si>
  <si>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</si>
  <si>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</si>
  <si>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</si>
  <si>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</si>
  <si>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</si>
  <si>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</si>
  <si>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</si>
  <si>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</si>
  <si>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</si>
  <si>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</si>
  <si>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</si>
  <si>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</si>
  <si>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</si>
  <si>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</si>
  <si>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</si>
  <si>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</si>
  <si>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</si>
  <si>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</si>
  <si>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</si>
  <si>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</si>
  <si>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</si>
  <si>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</si>
  <si>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</si>
  <si>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</si>
  <si>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</si>
  <si>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</si>
  <si>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</si>
  <si>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</si>
  <si>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</si>
  <si>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</si>
  <si>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</si>
  <si>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</si>
  <si>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</si>
  <si>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</si>
  <si>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</si>
  <si>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</si>
  <si>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</si>
  <si>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</si>
  <si>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</si>
  <si>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</si>
  <si>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</si>
  <si>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</si>
  <si>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</si>
  <si>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</si>
  <si>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</si>
  <si>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</si>
  <si>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</si>
  <si>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</si>
  <si>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</si>
  <si>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</si>
  <si>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</si>
  <si>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</si>
  <si>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</si>
  <si>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</si>
  <si>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</si>
  <si>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</si>
  <si>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</si>
  <si>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</si>
  <si>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</si>
  <si>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</si>
  <si>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</si>
  <si>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</si>
  <si>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</si>
  <si>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</si>
  <si>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</si>
  <si>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</si>
  <si>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</si>
  <si>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</si>
  <si>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</si>
  <si>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</si>
  <si>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</si>
  <si>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</si>
  <si>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</si>
  <si>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</si>
  <si>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</si>
  <si>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</si>
  <si>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</si>
  <si>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</si>
  <si>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</si>
  <si>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</si>
  <si>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</si>
  <si>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</si>
  <si>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</si>
  <si>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</si>
  <si>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</si>
  <si>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</si>
  <si>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</si>
  <si>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</si>
  <si>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</si>
  <si>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</si>
  <si>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</si>
  <si>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</si>
  <si>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</si>
  <si>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</si>
  <si>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</si>
  <si>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</si>
  <si>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</si>
  <si>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</si>
  <si>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</si>
  <si>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</si>
  <si>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</si>
  <si>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</si>
  <si>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</si>
  <si>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</si>
  <si>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</si>
  <si>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</si>
  <si>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</si>
  <si>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</si>
  <si>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</si>
  <si>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</si>
  <si>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</si>
  <si>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</si>
  <si>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</si>
  <si>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</si>
  <si>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</si>
  <si>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</si>
  <si>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</si>
  <si>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</si>
  <si>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</si>
  <si>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</si>
  <si>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</si>
  <si>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</si>
  <si>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</si>
  <si>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</si>
  <si>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</si>
  <si>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</si>
  <si>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</si>
  <si>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</si>
  <si>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</si>
  <si>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</si>
  <si>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</si>
  <si>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</si>
  <si>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</si>
  <si>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</si>
  <si>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</si>
  <si>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</si>
  <si>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</si>
  <si>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</si>
  <si>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</si>
  <si>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</si>
  <si>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</si>
  <si>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</si>
  <si>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</si>
  <si>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</si>
  <si>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</si>
  <si>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</si>
  <si>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</si>
  <si>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</si>
  <si>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</si>
  <si>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</si>
  <si>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</si>
  <si>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</si>
  <si>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</si>
  <si>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</si>
  <si>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</si>
  <si>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</si>
  <si>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</si>
  <si>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</si>
  <si>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</si>
  <si>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</si>
  <si>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</si>
  <si>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</si>
  <si>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</si>
  <si>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</si>
  <si>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</si>
  <si>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</si>
  <si>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</si>
  <si>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</si>
  <si>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</si>
  <si>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</si>
  <si>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</si>
  <si>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</si>
  <si>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</si>
  <si>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</si>
  <si>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</si>
  <si>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</si>
  <si>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</si>
  <si>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</si>
  <si>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</si>
  <si>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</si>
  <si>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</si>
  <si>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</si>
  <si>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</si>
  <si>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</si>
  <si>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</si>
  <si>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</si>
  <si>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</si>
  <si>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</si>
  <si>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</si>
  <si>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</si>
  <si>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</si>
  <si>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</si>
  <si>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</si>
  <si>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</si>
  <si>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</si>
  <si>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</si>
  <si>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</si>
  <si>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</si>
  <si>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</si>
  <si>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</si>
  <si>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</si>
  <si>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</si>
  <si>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</si>
  <si>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</si>
  <si>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</si>
  <si>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</si>
  <si>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</si>
  <si>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</si>
  <si>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</si>
  <si>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</si>
  <si>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</si>
  <si>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</si>
  <si>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</si>
  <si>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</si>
  <si>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</si>
  <si>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</si>
  <si>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</si>
  <si>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</si>
  <si>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</si>
  <si>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</si>
  <si>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</si>
  <si>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</si>
  <si>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</si>
  <si>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</si>
  <si>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</si>
  <si>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</si>
  <si>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</si>
  <si>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</si>
  <si>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</si>
  <si>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</si>
  <si>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</si>
  <si>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</si>
  <si>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</si>
  <si>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</si>
  <si>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</si>
  <si>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</si>
  <si>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</si>
  <si>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</si>
  <si>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</si>
  <si>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</si>
  <si>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</si>
  <si>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</si>
  <si>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</si>
  <si>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</si>
  <si>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</si>
  <si>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</si>
  <si>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</si>
  <si>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</si>
  <si>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</si>
  <si>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</si>
  <si>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</si>
  <si>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</si>
  <si>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</si>
  <si>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</si>
  <si>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</si>
  <si>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</si>
  <si>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</si>
  <si>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</si>
  <si>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</si>
  <si>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</si>
  <si>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</si>
  <si>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</si>
  <si>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</si>
  <si>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</si>
  <si>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</si>
  <si>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</si>
  <si>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</si>
  <si>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</si>
  <si>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</si>
  <si>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</si>
  <si>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</si>
  <si>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</si>
  <si>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</si>
  <si>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</si>
  <si>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</si>
  <si>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</si>
  <si>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</si>
  <si>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</si>
  <si>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</si>
  <si>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</si>
  <si>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</si>
  <si>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</si>
  <si>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</si>
  <si>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</si>
  <si>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</si>
  <si>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</si>
  <si>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</si>
  <si>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</si>
  <si>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</si>
  <si>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</si>
  <si>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</si>
  <si>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</si>
  <si>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</si>
  <si>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</si>
  <si>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</si>
  <si>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</si>
  <si>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</si>
  <si>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</si>
  <si>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</si>
  <si>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</si>
  <si>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</si>
  <si>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</si>
  <si>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</si>
  <si>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</si>
  <si>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</si>
  <si>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</si>
  <si>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</si>
  <si>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</si>
  <si>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</si>
  <si>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</si>
  <si>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</si>
  <si>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</si>
  <si>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</si>
  <si>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</si>
  <si>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</si>
  <si>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</si>
  <si>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</si>
  <si>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</si>
  <si>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</si>
  <si>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</si>
  <si>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</si>
  <si>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</si>
  <si>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</si>
  <si>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</si>
  <si>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</si>
  <si>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</si>
  <si>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</si>
  <si>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</si>
  <si>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</si>
  <si>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</si>
  <si>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</si>
  <si>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</si>
  <si>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</si>
  <si>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</si>
  <si>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</si>
  <si>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</si>
  <si>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</si>
  <si>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</si>
  <si>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</si>
  <si>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</si>
  <si>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</si>
  <si>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</si>
  <si>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</si>
  <si>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</si>
  <si>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</si>
  <si>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</si>
  <si>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</si>
  <si>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</si>
  <si>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</si>
  <si>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</si>
  <si>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</si>
  <si>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</si>
  <si>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</si>
  <si>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</si>
  <si>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</si>
  <si>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</si>
  <si>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</si>
  <si>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</si>
  <si>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</si>
  <si>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</si>
  <si>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</si>
  <si>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</si>
  <si>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</si>
  <si>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</si>
  <si>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</si>
  <si>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</si>
  <si>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</si>
  <si>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</si>
  <si>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</si>
  <si>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</si>
  <si>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</si>
  <si>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</si>
  <si>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</si>
  <si>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</si>
  <si>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</si>
  <si>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</si>
  <si>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</si>
  <si>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</si>
  <si>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</si>
  <si>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</si>
  <si>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</si>
  <si>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</si>
  <si>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</si>
  <si>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</si>
  <si>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</si>
  <si>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</si>
  <si>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</si>
  <si>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</si>
  <si>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</si>
  <si>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</si>
  <si>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</si>
  <si>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</si>
  <si>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</si>
  <si>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</si>
  <si>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</si>
  <si>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</si>
  <si>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</si>
  <si>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</si>
  <si>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</si>
  <si>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</si>
  <si>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</si>
  <si>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</si>
  <si>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</si>
  <si>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</si>
  <si>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</si>
  <si>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</si>
  <si>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</si>
  <si>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</si>
  <si>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</si>
  <si>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</si>
  <si>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</si>
  <si>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</si>
  <si>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</si>
  <si>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</si>
  <si>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</si>
  <si>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</si>
  <si>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</si>
  <si>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</si>
  <si>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</si>
  <si>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</si>
  <si>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</si>
  <si>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</si>
  <si>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</si>
  <si>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</si>
  <si>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</si>
  <si>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</si>
  <si>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</si>
  <si>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</si>
  <si>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</si>
  <si>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</si>
  <si>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</si>
  <si>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</si>
  <si>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</si>
  <si>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</si>
  <si>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</si>
  <si>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</si>
  <si>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</si>
  <si>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</si>
  <si>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</si>
  <si>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</si>
  <si>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</si>
  <si>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</si>
  <si>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</si>
  <si>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</si>
  <si>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</si>
  <si>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</si>
  <si>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</si>
  <si>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</si>
  <si>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</si>
  <si>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</si>
  <si>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</si>
  <si>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</si>
  <si>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</si>
  <si>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</si>
  <si>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</si>
  <si>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</si>
  <si>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</si>
  <si>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</si>
  <si>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</si>
  <si>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</si>
  <si>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</si>
  <si>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</si>
  <si>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PCM-20250215-00000830 </t>
  </si>
  <si>
    <t>LTE site still down and  site located in aramco area access issue need special permission</t>
  </si>
  <si>
    <t>PCM-20251102-00001522</t>
  </si>
  <si>
    <t>LTE sector flapping due to loss issue / rectifier modules under arrange // team at checking access</t>
  </si>
  <si>
    <t>PCM-20251102-00001528</t>
  </si>
  <si>
    <t xml:space="preserve">LTE sector flapping due to loss issue / rectifier modules under arrange // team at site TS </t>
  </si>
  <si>
    <t>PCM-20251102-00002148</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</si>
  <si>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</si>
  <si>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</si>
  <si>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</si>
  <si>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</si>
  <si>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</si>
  <si>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</si>
  <si>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PCM-20251102-00001436</t>
  </si>
  <si>
    <t>minor</t>
  </si>
  <si>
    <t>lte sector down due to rec Module under Arrangment</t>
  </si>
  <si>
    <t>PCM-20251102-00002122</t>
  </si>
  <si>
    <t xml:space="preserve">ETA 90 mins </t>
  </si>
  <si>
    <t>PCM-20251102-00002091</t>
  </si>
  <si>
    <t>JIZ0550</t>
  </si>
  <si>
    <t>ETA 60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</si>
</sst>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9"/>
      <color rgb="FF606266"/>
      <name val="Arial"/>
      <charset val="1"/>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4" fillId="0" borderId="0" xfId="0" applyFont="1"/>
    <xf numFmtId="0" fontId="35"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2" totalsRowShown="0" headerRowDxfId="174" dataDxfId="173" headerRowBorderDxfId="171" tableBorderDxfId="172" totalsRowBorderDxfId="170">
  <autoFilter ref="A1:L1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6" totalsRowShown="0" headerRowDxfId="157" dataDxfId="156" headerRowBorderDxfId="154" tableBorderDxfId="155" totalsRowBorderDxfId="153">
  <autoFilter ref="A1:CJ13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1" totalsRowShown="0" headerRowDxfId="64" dataDxfId="63" headerRowBorderDxfId="61" tableBorderDxfId="62">
  <autoFilter ref="A1:L108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5" totalsRowShown="0" headerRowDxfId="48" dataDxfId="47" headerRowBorderDxfId="45" tableBorderDxfId="46" totalsRowBorderDxfId="44">
  <autoFilter ref="A1:L9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74" totalsRowShown="0" headerRowDxfId="31" dataDxfId="30" headerRowBorderDxfId="28" tableBorderDxfId="29">
  <autoFilter ref="A1:L37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3" totalsRowShown="0" headerRowDxfId="15" dataDxfId="14" headerRowBorderDxfId="12" tableBorderDxfId="13">
  <autoFilter ref="A1:L2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2"/>
  <sheetViews>
    <sheetView workbookViewId="0">
      <selection activeCell="A3" sqref="A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300.92896678240504</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45963.877392708331</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45963.877392708331</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45963.877392708331</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45963.877392708331</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45963.877392708331</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45963.877392708331</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45963.877392708331</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45963.877392708331</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45963.877392708331</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45963.877392708331</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45963.877392708331</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45963.877392708331</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45963.877392708331</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45963.877392708331</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45963.877392708331</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45963.877392708331</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45963.877392708331</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45963.877392708331</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45963.877392708331</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45963.877392708331</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45963.877392708331</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45963.877392708331</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45963.877392708331</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45963.877392708331</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45963.877392708331</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45963.877392708331</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45963.877392708331</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45963.877392708331</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45963.877392708331</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45963.877392708331</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45963.877392708331</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45963.877392708331</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45963.877392708331</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45963.877392708331</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45963.877392708331</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45963.877392708331</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45963.877392708331</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45963.877392708331</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45963.877392708331</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45963.877392708331</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45963.877392708331</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45963.877392708331</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45963.877392708331</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45963.877392708331</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45963.877392708331</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45963.877392708331</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45963.877392708331</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45963.877392708331</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45963.877392708331</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45963.877392708331</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45963.877392708331</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45963.877392708331</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45963.877392708331</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45963.877392708331</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45963.877392708331</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45963.877392708331</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45963.877392708331</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45963.877392708331</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45963.877392708331</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45963.877392708331</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45963.877392708331</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45963.877392708331</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45963.877392708331</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45963.877392708331</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45963.877392708331</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45963.877392708331</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45963.877392708331</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45963.877392708331</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45963.877392708331</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45963.877392708331</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45963.877392708331</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45963.877392708331</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45963.877392708331</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45963.877392708331</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45963.877392708331</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45963.877392708331</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45963.877392708331</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45963.877392708331</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45963.877392708331</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45963.877392708331</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45963.877392708331</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45963.877392708331</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45963.877392708331</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45963.877392708331</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45963.877392708331</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45963.877392708331</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45963.877392708331</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45963.877392708331</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45963.877392708331</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45963.877392708331</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45963.877392708331</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45963.877392708331</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45963.877392708331</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45963.877392708331</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45963.877392708331</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45963.877392708331</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45963.877392708331</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45963.877392708331</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45963.877392708331</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45963.877392708331</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45963.877392708331</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45963.877392708331</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45963.877392708331</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45963.877392708331</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45963.877392708331</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45963.877392708331</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45963.877392708331</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45963.877392708331</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45963.877392708331</v>
      </c>
      <c r="H111" s="135"/>
      <c r="I111" s="133" t="str">
        <f>IFERROR(VLOOKUP(D111,DB!A:F,6,0),"")</f>
        <v/>
      </c>
      <c r="J111" s="133" t="str">
        <f>IFERROR(VLOOKUP(D111,DB!A:G,7,0),"")</f>
        <v/>
      </c>
      <c r="K111" s="137"/>
      <c r="L111" s="138" t="str">
        <f>IFERROR(VLOOKUP(D111,DB!A:I,9,0),"")</f>
        <v/>
      </c>
    </row>
    <row r="112" spans="1:12" ht="15" customHeight="1">
      <c r="A112" s="144"/>
      <c r="B112" s="145" t="str">
        <f>IFERROR(VLOOKUP(D112,DB!A:K,11,0),"")</f>
        <v/>
      </c>
      <c r="C112" s="145"/>
      <c r="D112" s="145"/>
      <c r="E112" s="146"/>
      <c r="F112" s="147"/>
      <c r="G112" s="148">
        <f ca="1">IFERROR(NOW()-F112,"")</f>
        <v>45963.877392708331</v>
      </c>
      <c r="H112" s="147"/>
      <c r="I112" s="145" t="str">
        <f>IFERROR(VLOOKUP(D112,DB!A:F,6,0),"")</f>
        <v/>
      </c>
      <c r="J112" s="145" t="str">
        <f>IFERROR(VLOOKUP(D112,DB!A:G,7,0),"")</f>
        <v/>
      </c>
      <c r="K112" s="149"/>
      <c r="L112" s="150" t="str">
        <f>IFERROR(VLOOKUP(D112,DB!A:I,9,0),"")</f>
        <v/>
      </c>
    </row>
  </sheetData>
  <customSheetViews>
    <customSheetView guid="{F6042A99-DD27-4453-835D-0834D95730CC}" filter="1" showAutoFilter="1">
      <pageMargins left="0" right="0" top="0" bottom="0" header="0" footer="0"/>
      <autoFilter ref="B1:M1" xr:uid="{8149C51D-7FCB-4B22-BCB4-3513B55DCF8D}"/>
    </customSheetView>
  </customSheetViews>
  <dataValidations count="2">
    <dataValidation allowBlank="1" showInputMessage="1" showErrorMessage="1" sqref="E1" xr:uid="{5DBA255D-CDD9-49FB-AD3C-AF70AB4EE696}"/>
    <dataValidation type="list" allowBlank="1" showInputMessage="1" showErrorMessage="1" sqref="E2:E1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6"/>
  <sheetViews>
    <sheetView workbookViewId="0">
      <selection activeCell="E5" sqref="E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138.87755474536971</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5.1353093750003609</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45963.877392708331</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45963.877392708331</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45963.877392708331</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45963.877392708331</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45963.877392708331</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45963.877392708331</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45963.877392708331</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45963.877392708331</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45963.877392708331</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45963.877392708331</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45963.877392708331</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45963.877392708331</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45963.877392708331</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45963.877392708331</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45963.877392708331</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45963.877392708331</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45963.877392708331</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45963.877392708331</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45963.877392708331</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45963.877392708331</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45963.877392708331</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45963.877392708331</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45963.877392708331</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45963.877392708331</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45963.877392708331</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45963.877392708331</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45963.877392708331</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45963.877392708331</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45963.877392708331</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45963.877392708331</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45963.877392708331</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45963.877392708331</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45963.877392708331</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45963.877392708331</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45963.877392708331</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45963.877392708331</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45963.877392708331</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45963.877392708331</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45963.877392708331</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45963.877392708331</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45963.877392708331</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45963.877392708331</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45963.877392708331</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45963.877392708331</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45963.877392708331</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45963.877392708331</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45963.877392708331</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45963.877392708331</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45963.877392708331</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45963.877392708331</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45963.877392708331</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45963.877392708331</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45963.877392708331</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45963.877392708331</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45963.877392708331</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45963.877392708331</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45963.877392708331</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45963.877392708331</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45963.877392708331</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45963.877392708331</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45963.877392708331</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45963.877392708331</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45963.877392708331</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45963.877392708331</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45963.877392708331</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45963.877392708331</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45963.877392708331</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45963.877392708331</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45963.877392708331</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45963.877392708331</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45963.877392708331</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45963.877392708331</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45963.877392708331</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45963.877392708331</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45963.877392708331</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45963.877392708331</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45963.877392708331</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45963.877392708331</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45963.877392708331</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45963.877392708331</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45963.877392708331</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45963.877392708331</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45963.877392708331</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45963.877392708331</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45963.877392708331</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45963.877392708331</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45963.877392708331</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45963.877392708331</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45963.877392708331</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45963.877392708331</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45963.877392708331</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45963.877392708331</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45963.877392708331</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45963.877392708331</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45963.877392708331</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45963.877392708331</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45963.877392708331</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45963.877392708331</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45963.877392708331</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45963.877392708331</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45963.877392708331</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45963.877392708331</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45963.877392708331</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45963.877392708331</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45963.877392708331</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45963.877392708331</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45963.877392708331</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45963.877392708331</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45963.877392708331</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45963.877392708331</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45963.877392708331</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45963.877392708331</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45963.877392708331</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45963.877392708331</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45963.877392708331</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45963.877392708331</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45963.877392708331</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45963.877392708331</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45963.877392708331</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45963.877392708331</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45963.877392708331</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45963.877392708331</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45963.877392708331</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45963.877392708331</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45963.877392708331</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45963.877392708331</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45963.877392708331</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45963.877392708331</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45963.877392708331</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45963.877392708331</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45963.877392708331</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60"/>
      <c r="B136" s="161" t="str">
        <f>IFERROR(VLOOKUP(D136,DB!A:K,11,0),"")</f>
        <v/>
      </c>
      <c r="C136" s="161"/>
      <c r="D136" s="161"/>
      <c r="E136" s="162"/>
      <c r="F136" s="163"/>
      <c r="G136" s="164">
        <f ca="1">IFERROR(NOW()-F136,"-")</f>
        <v>45963.877392708331</v>
      </c>
      <c r="H136" s="163"/>
      <c r="I136" s="161" t="str">
        <f>IFERROR(VLOOKUP(D136,DB!A:F,6,0),"")</f>
        <v/>
      </c>
      <c r="J136" s="161" t="str">
        <f>IFERROR(VLOOKUP(D136,DB!A:G,7,0),"")</f>
        <v/>
      </c>
      <c r="K136" s="165"/>
      <c r="L136" s="161" t="str">
        <f>IFERROR(VLOOKUP(D136,DB!A:I,9,0),"")</f>
        <v/>
      </c>
      <c r="M136" s="161"/>
      <c r="N136" s="161"/>
      <c r="O136" s="161"/>
      <c r="P136" s="161"/>
      <c r="Q136" s="161"/>
      <c r="R136" s="161"/>
      <c r="S136" s="161"/>
      <c r="T136" s="161"/>
      <c r="U136" s="161"/>
      <c r="V136" s="161"/>
      <c r="W136" s="161"/>
      <c r="X136" s="161"/>
      <c r="Y136" s="161"/>
      <c r="Z136" s="161"/>
      <c r="AA136" s="161"/>
      <c r="AB136" s="161"/>
      <c r="AC136" s="161"/>
      <c r="AD136" s="161"/>
      <c r="AE136" s="161"/>
      <c r="AF136" s="161"/>
      <c r="AG136" s="161"/>
      <c r="AH136" s="161"/>
      <c r="AI136" s="161"/>
      <c r="AJ136" s="161"/>
      <c r="AK136" s="161"/>
      <c r="AL136" s="161"/>
      <c r="AM136" s="161"/>
      <c r="AN136" s="161"/>
      <c r="AO136" s="161"/>
      <c r="AP136" s="161"/>
      <c r="AQ136" s="161"/>
      <c r="AR136" s="161"/>
      <c r="AS136" s="161"/>
      <c r="AT136" s="161"/>
      <c r="AU136" s="161"/>
      <c r="AV136" s="161"/>
      <c r="AW136" s="161"/>
      <c r="AX136" s="161"/>
      <c r="AY136" s="161"/>
      <c r="AZ136" s="161"/>
      <c r="BA136" s="161"/>
      <c r="BB136" s="161"/>
      <c r="BC136" s="161"/>
      <c r="BD136" s="161"/>
      <c r="BE136" s="161"/>
      <c r="BF136" s="161"/>
      <c r="BG136" s="161"/>
      <c r="BH136" s="161"/>
      <c r="BI136" s="161"/>
      <c r="BJ136" s="161"/>
      <c r="BK136" s="161"/>
      <c r="BL136" s="161"/>
      <c r="BM136" s="161"/>
      <c r="BN136" s="161"/>
      <c r="BO136" s="161"/>
      <c r="BP136" s="161"/>
      <c r="BQ136" s="161"/>
      <c r="BR136" s="161"/>
      <c r="BS136" s="161"/>
      <c r="BT136" s="161"/>
      <c r="BU136" s="161"/>
      <c r="BV136" s="161"/>
      <c r="BW136" s="161"/>
      <c r="BX136" s="161"/>
      <c r="BY136" s="161"/>
      <c r="BZ136" s="161"/>
      <c r="CA136" s="161"/>
      <c r="CB136" s="161"/>
      <c r="CC136" s="161"/>
      <c r="CD136" s="161"/>
      <c r="CE136" s="161"/>
      <c r="CF136" s="161"/>
      <c r="CG136" s="161"/>
      <c r="CH136" s="161"/>
      <c r="CI136" s="161"/>
      <c r="CJ136" s="166"/>
    </row>
  </sheetData>
  <dataValidations count="2">
    <dataValidation allowBlank="1" showInputMessage="1" showErrorMessage="1" sqref="E1" xr:uid="{4D935161-CDD3-4592-B877-3FB59C99E142}"/>
    <dataValidation type="list" allowBlank="1" showInputMessage="1" showErrorMessage="1" sqref="E3:E13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1"/>
  <sheetViews>
    <sheetView workbookViewId="0">
      <selection activeCell="F5" sqref="F5"/>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t="shared" ref="G2:G42" ca="1" si="0">IFERROR(NOW()-F2,"-")</f>
        <v>45963.877392708331</v>
      </c>
      <c r="H2" s="22"/>
      <c r="I2" s="19" t="str">
        <f>IFERROR(VLOOKUP(D2,DB!A:F,6,0),"")</f>
        <v/>
      </c>
      <c r="J2" s="18" t="str">
        <f>IFERROR(VLOOKUP(D2,DB!A:G,7,0),"")</f>
        <v/>
      </c>
      <c r="K2" s="46"/>
      <c r="L2" s="23" t="str">
        <f>IFERROR(VLOOKUP(D2,DB!A:I,9,0),"")</f>
        <v/>
      </c>
    </row>
    <row r="3" spans="1:13" ht="15" customHeight="1">
      <c r="A3" s="19"/>
      <c r="B3" s="62" t="str">
        <f>IFERROR(VLOOKUP(D3,DB!A:K,11,0),"")</f>
        <v/>
      </c>
      <c r="C3" s="18"/>
      <c r="D3" s="62"/>
      <c r="E3" s="18"/>
      <c r="F3" s="20"/>
      <c r="G3" s="21">
        <f t="shared" ca="1" si="0"/>
        <v>45963.877392708331</v>
      </c>
      <c r="H3" s="22"/>
      <c r="I3" s="19" t="str">
        <f>IFERROR(VLOOKUP(D3,DB!A:F,6,0),"")</f>
        <v/>
      </c>
      <c r="J3" s="18" t="str">
        <f>IFERROR(VLOOKUP(D3,DB!A:G,7,0),"")</f>
        <v/>
      </c>
      <c r="K3" s="46"/>
      <c r="L3" s="23" t="str">
        <f>IFERROR(VLOOKUP(D3,DB!A:I,9,0),"")</f>
        <v/>
      </c>
    </row>
    <row r="4" spans="1:13" ht="15" customHeight="1">
      <c r="A4" s="19"/>
      <c r="B4" s="62" t="str">
        <f>IFERROR(VLOOKUP(D4,DB!A:K,11,0),"")</f>
        <v/>
      </c>
      <c r="C4" s="18"/>
      <c r="D4" s="62"/>
      <c r="E4" s="18"/>
      <c r="F4" s="20"/>
      <c r="G4" s="21">
        <f t="shared" ca="1" si="0"/>
        <v>45963.877392708331</v>
      </c>
      <c r="H4" s="22"/>
      <c r="I4" s="19" t="str">
        <f>IFERROR(VLOOKUP(D4,DB!A:F,6,0),"")</f>
        <v/>
      </c>
      <c r="J4" s="18" t="str">
        <f>IFERROR(VLOOKUP(D4,DB!A:G,7,0),"")</f>
        <v/>
      </c>
      <c r="K4" s="46"/>
      <c r="L4" s="23" t="str">
        <f>IFERROR(VLOOKUP(D4,DB!A:I,9,0),"")</f>
        <v/>
      </c>
    </row>
    <row r="5" spans="1:13" ht="15" customHeight="1">
      <c r="A5" s="19"/>
      <c r="B5" s="62" t="str">
        <f>IFERROR(VLOOKUP(D5,DB!A:K,11,0),"")</f>
        <v/>
      </c>
      <c r="C5" s="18"/>
      <c r="D5" s="62"/>
      <c r="E5" s="18"/>
      <c r="F5" s="20"/>
      <c r="G5" s="21">
        <f t="shared" ca="1" si="0"/>
        <v>45963.877392708331</v>
      </c>
      <c r="H5" s="22"/>
      <c r="I5" s="19" t="str">
        <f>IFERROR(VLOOKUP(D5,DB!A:F,6,0),"")</f>
        <v/>
      </c>
      <c r="J5" s="18" t="str">
        <f>IFERROR(VLOOKUP(D5,DB!A:G,7,0),"")</f>
        <v/>
      </c>
      <c r="K5" s="46"/>
      <c r="L5" s="23" t="str">
        <f>IFERROR(VLOOKUP(D5,DB!A:I,9,0),"")</f>
        <v/>
      </c>
    </row>
    <row r="6" spans="1:13" ht="15" customHeight="1">
      <c r="A6" s="19"/>
      <c r="B6" s="62" t="str">
        <f>IFERROR(VLOOKUP(D6,DB!A:K,11,0),"")</f>
        <v/>
      </c>
      <c r="C6" s="18"/>
      <c r="D6" s="62"/>
      <c r="E6" s="18"/>
      <c r="F6" s="20"/>
      <c r="G6" s="21">
        <f t="shared" ca="1" si="0"/>
        <v>45963.877392708331</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45963.877392708331</v>
      </c>
      <c r="H7" s="22"/>
      <c r="I7" s="19" t="str">
        <f>IFERROR(VLOOKUP(D7,DB!A:F,6,0),"")</f>
        <v/>
      </c>
      <c r="J7" s="18" t="str">
        <f>IFERROR(VLOOKUP(D7,DB!A:G,7,0),"")</f>
        <v/>
      </c>
      <c r="K7" s="46"/>
      <c r="L7" s="23" t="str">
        <f>IFERROR(VLOOKUP(D7,DB!A:I,9,0),"")</f>
        <v/>
      </c>
    </row>
    <row r="8" spans="1:13" ht="15" customHeight="1">
      <c r="A8" s="19"/>
      <c r="B8" s="62" t="str">
        <f>IFERROR(VLOOKUP(D8,DB!A:K,11,0),"")</f>
        <v/>
      </c>
      <c r="C8" s="18"/>
      <c r="D8" s="62"/>
      <c r="E8" s="18"/>
      <c r="F8" s="20"/>
      <c r="G8" s="21">
        <f t="shared" ca="1" si="0"/>
        <v>45963.877392708331</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45963.877392708331</v>
      </c>
      <c r="H9" s="22"/>
      <c r="I9" s="19" t="str">
        <f>IFERROR(VLOOKUP(D9,DB!A:F,6,0),"")</f>
        <v/>
      </c>
      <c r="J9" s="18" t="str">
        <f>IFERROR(VLOOKUP(D9,DB!A:G,7,0),"")</f>
        <v/>
      </c>
      <c r="K9" s="46"/>
      <c r="L9" s="23" t="str">
        <f>IFERROR(VLOOKUP(D9,DB!A:I,9,0),"")</f>
        <v/>
      </c>
    </row>
    <row r="10" spans="1:13" ht="15" customHeight="1">
      <c r="A10" s="19"/>
      <c r="B10" s="62" t="str">
        <f>IFERROR(VLOOKUP(D10,DB!A:K,11,0),"")</f>
        <v/>
      </c>
      <c r="C10" s="18"/>
      <c r="D10" s="62"/>
      <c r="E10" s="18"/>
      <c r="F10" s="20"/>
      <c r="G10" s="21">
        <f t="shared" ca="1" si="0"/>
        <v>45963.877392708331</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45963.877392708331</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45963.877392708331</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45963.877392708331</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45963.877392708331</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45963.877392708331</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45963.877392708331</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45963.877392708331</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45963.877392708331</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45963.877392708331</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45963.877392708331</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45963.877392708331</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45963.877392708331</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45963.877392708331</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45963.877392708331</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45963.877392708331</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45963.877392708331</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45963.877392708331</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45963.877392708331</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45963.877392708331</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45963.877392708331</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45963.877392708331</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45963.877392708331</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45963.877392708331</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45963.877392708331</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45963.877392708331</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45963.877392708331</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45963.877392708331</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45963.877392708331</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45963.877392708331</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45963.877392708331</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45963.877392708331</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0"/>
        <v>45963.877392708331</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ref="G43:G106" ca="1" si="1">IFERROR(NOW()-F43,"-")</f>
        <v>45963.877392708331</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45963.877392708331</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45963.877392708331</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45963.877392708331</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45963.877392708331</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45963.877392708331</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45963.877392708331</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45963.877392708331</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45963.877392708331</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45963.877392708331</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45963.877392708331</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45963.877392708331</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45963.877392708331</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45963.877392708331</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45963.877392708331</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45963.877392708331</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45963.877392708331</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45963.877392708331</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45963.877392708331</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45963.877392708331</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45963.877392708331</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45963.877392708331</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45963.877392708331</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45963.877392708331</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45963.877392708331</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45963.877392708331</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45963.877392708331</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45963.877392708331</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45963.877392708331</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45963.877392708331</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45963.877392708331</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45963.877392708331</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45963.877392708331</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45963.877392708331</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45963.877392708331</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45963.877392708331</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45963.877392708331</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45963.877392708331</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45963.877392708331</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45963.877392708331</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45963.877392708331</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45963.877392708331</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45963.877392708331</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45963.877392708331</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45963.877392708331</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45963.877392708331</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45963.877392708331</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45963.877392708331</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45963.877392708331</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45963.877392708331</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45963.877392708331</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45963.877392708331</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45963.877392708331</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45963.877392708331</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45963.877392708331</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45963.877392708331</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45963.877392708331</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45963.877392708331</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45963.877392708331</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45963.877392708331</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45963.877392708331</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45963.877392708331</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45963.877392708331</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1"/>
        <v>45963.877392708331</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ref="G107:G170" ca="1" si="2">IFERROR(NOW()-F107,"-")</f>
        <v>45963.877392708331</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45963.877392708331</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45963.877392708331</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45963.877392708331</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45963.877392708331</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45963.877392708331</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45963.877392708331</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45963.877392708331</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45963.877392708331</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45963.877392708331</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45963.877392708331</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45963.877392708331</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45963.877392708331</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45963.877392708331</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45963.877392708331</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45963.877392708331</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45963.877392708331</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45963.877392708331</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45963.877392708331</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45963.877392708331</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45963.877392708331</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45963.877392708331</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45963.877392708331</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45963.877392708331</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45963.877392708331</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45963.877392708331</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45963.877392708331</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45963.877392708331</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45963.877392708331</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45963.877392708331</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45963.877392708331</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45963.877392708331</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45963.877392708331</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45963.877392708331</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45963.877392708331</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45963.877392708331</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45963.877392708331</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45963.877392708331</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45963.877392708331</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45963.877392708331</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45963.877392708331</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45963.877392708331</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45963.877392708331</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45963.877392708331</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45963.877392708331</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45963.877392708331</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45963.877392708331</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45963.877392708331</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45963.877392708331</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45963.877392708331</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45963.877392708331</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45963.877392708331</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45963.877392708331</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45963.877392708331</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45963.877392708331</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45963.877392708331</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45963.877392708331</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45963.877392708331</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45963.877392708331</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45963.877392708331</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45963.877392708331</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45963.877392708331</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45963.877392708331</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2"/>
        <v>45963.877392708331</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ref="G171:G234" ca="1" si="3">IFERROR(NOW()-F171,"-")</f>
        <v>45963.877392708331</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45963.877392708331</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45963.877392708331</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45963.877392708331</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45963.877392708331</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45963.877392708331</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45963.877392708331</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45963.877392708331</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45963.877392708331</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45963.877392708331</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45963.877392708331</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45963.877392708331</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45963.877392708331</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45963.877392708331</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45963.877392708331</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45963.877392708331</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45963.877392708331</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45963.877392708331</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45963.877392708331</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45963.877392708331</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45963.877392708331</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45963.877392708331</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45963.877392708331</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45963.877392708331</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45963.877392708331</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45963.877392708331</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45963.877392708331</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45963.877392708331</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45963.877392708331</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45963.877392708331</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45963.877392708331</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45963.877392708331</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45963.877392708331</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45963.877392708331</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45963.877392708331</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45963.877392708331</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45963.877392708331</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45963.877392708331</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45963.877392708331</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45963.877392708331</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45963.877392708331</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45963.877392708331</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45963.877392708331</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45963.877392708331</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45963.877392708331</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45963.877392708331</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45963.877392708331</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45963.877392708331</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45963.877392708331</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45963.877392708331</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45963.877392708331</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45963.877392708331</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45963.877392708331</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45963.877392708331</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45963.877392708331</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45963.877392708331</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45963.877392708331</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45963.877392708331</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45963.877392708331</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45963.877392708331</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45963.877392708331</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45963.877392708331</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45963.877392708331</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3"/>
        <v>45963.877392708331</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ref="G235:G298" ca="1" si="4">IFERROR(NOW()-F235,"-")</f>
        <v>45963.877392708331</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45963.877392708331</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45963.877392708331</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45963.877392708331</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45963.877392708331</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45963.877392708331</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45963.877392708331</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45963.877392708331</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45963.877392708331</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45963.877392708331</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45963.877392708331</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45963.877392708331</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45963.877392708331</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45963.877392708331</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45963.877392708331</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45963.877392708331</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45963.877392708331</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45963.877392708331</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45963.877392708331</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45963.877392708331</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45963.877392708331</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45963.877392708331</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45963.877392708331</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45963.877392708331</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45963.877392708331</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45963.877392708331</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45963.877392708331</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45963.877392708331</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45963.877392708331</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45963.877392708331</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45963.877392708331</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45963.877392708331</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45963.877392708331</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45963.877392708331</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45963.877392708331</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45963.877392708331</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45963.877392708331</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45963.877392708331</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45963.877392708331</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45963.877392708331</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45963.877392708331</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45963.877392708331</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45963.877392708331</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45963.877392708331</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45963.877392708331</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45963.877392708331</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45963.877392708331</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45963.877392708331</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45963.877392708331</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45963.877392708331</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45963.877392708331</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45963.877392708331</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45963.877392708331</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45963.877392708331</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45963.877392708331</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45963.877392708331</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45963.877392708331</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45963.877392708331</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45963.877392708331</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45963.877392708331</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45963.877392708331</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45963.877392708331</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45963.877392708331</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4"/>
        <v>45963.877392708331</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ref="G299:G362" ca="1" si="5">IFERROR(NOW()-F299,"-")</f>
        <v>45963.877392708331</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45963.877392708331</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45963.877392708331</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45963.877392708331</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45963.877392708331</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45963.877392708331</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45963.877392708331</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45963.877392708331</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45963.877392708331</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45963.877392708331</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45963.877392708331</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45963.877392708331</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45963.877392708331</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45963.877392708331</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45963.877392708331</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45963.877392708331</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45963.877392708331</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45963.877392708331</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45963.877392708331</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45963.877392708331</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45963.877392708331</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45963.877392708331</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45963.877392708331</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45963.877392708331</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45963.877392708331</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45963.877392708331</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45963.877392708331</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45963.877392708331</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45963.877392708331</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45963.877392708331</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45963.877392708331</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45963.877392708331</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45963.877392708331</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45963.877392708331</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45963.877392708331</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45963.877392708331</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45963.877392708331</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45963.877392708331</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45963.877392708331</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45963.877392708331</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45963.877392708331</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45963.877392708331</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45963.877392708331</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45963.877392708331</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45963.877392708331</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45963.877392708331</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45963.877392708331</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45963.877392708331</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45963.877392708331</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45963.877392708331</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45963.877392708331</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45963.877392708331</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45963.877392708331</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45963.877392708331</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45963.877392708331</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45963.877392708331</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45963.877392708331</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45963.877392708331</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45963.877392708331</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45963.877392708331</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45963.877392708331</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45963.877392708331</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45963.877392708331</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5"/>
        <v>45963.877392708331</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ref="G363:G426" ca="1" si="6">IFERROR(NOW()-F363,"-")</f>
        <v>45963.877392708331</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45963.877392708331</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45963.877392708331</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45963.877392708331</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45963.877392708331</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45963.877392708331</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45963.877392708331</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45963.877392708331</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45963.877392708331</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45963.877392708331</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45963.877392708331</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45963.877392708331</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45963.877392708331</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45963.877392708331</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45963.877392708331</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45963.877392708331</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45963.877392708331</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45963.877392708331</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45963.877392708331</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45963.877392708331</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45963.877392708331</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45963.877392708331</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45963.877392708331</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45963.877392708331</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45963.877392708331</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45963.877392708331</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45963.877392708331</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45963.877392708331</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45963.877392708331</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45963.877392708331</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45963.877392708331</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45963.877392708331</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45963.877392708331</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45963.877392708331</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45963.877392708331</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45963.877392708331</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45963.877392708331</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45963.877392708331</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45963.877392708331</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45963.877392708331</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45963.877392708331</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45963.877392708331</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45963.877392708331</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45963.877392708331</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45963.877392708331</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45963.877392708331</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45963.877392708331</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45963.877392708331</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45963.877392708331</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45963.877392708331</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45963.877392708331</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45963.877392708331</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45963.877392708331</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45963.877392708331</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45963.877392708331</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45963.877392708331</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45963.877392708331</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45963.877392708331</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45963.877392708331</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45963.877392708331</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45963.877392708331</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45963.877392708331</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45963.877392708331</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6"/>
        <v>45963.877392708331</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ref="G427:G490" ca="1" si="7">IFERROR(NOW()-F427,"-")</f>
        <v>45963.877392708331</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45963.877392708331</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45963.877392708331</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45963.877392708331</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45963.877392708331</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45963.877392708331</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45963.877392708331</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45963.877392708331</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45963.877392708331</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45963.877392708331</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45963.877392708331</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45963.877392708331</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45963.877392708331</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45963.877392708331</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45963.877392708331</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45963.877392708331</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45963.877392708331</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45963.877392708331</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45963.877392708331</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45963.877392708331</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45963.877392708331</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45963.877392708331</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45963.877392708331</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45963.877392708331</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45963.877392708331</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45963.877392708331</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45963.877392708331</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45963.877392708331</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45963.877392708331</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45963.877392708331</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45963.877392708331</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45963.877392708331</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45963.877392708331</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45963.877392708331</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45963.877392708331</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45963.877392708331</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45963.877392708331</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45963.877392708331</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45963.877392708331</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45963.877392708331</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45963.877392708331</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45963.877392708331</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45963.877392708331</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45963.877392708331</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45963.877392708331</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45963.877392708331</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45963.877392708331</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45963.877392708331</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45963.877392708331</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45963.877392708331</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45963.877392708331</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45963.877392708331</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45963.877392708331</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45963.877392708331</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45963.877392708331</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45963.877392708331</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45963.877392708331</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45963.877392708331</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45963.877392708331</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45963.877392708331</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45963.877392708331</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45963.877392708331</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45963.877392708331</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7"/>
        <v>45963.877392708331</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ref="G491:G554" ca="1" si="8">IFERROR(NOW()-F491,"-")</f>
        <v>45963.877392708331</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45963.877392708331</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45963.877392708331</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45963.877392708331</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45963.877392708331</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45963.877392708331</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45963.877392708331</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45963.877392708331</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45963.877392708331</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45963.877392708331</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45963.877392708331</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45963.877392708331</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45963.877392708331</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45963.877392708331</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45963.877392708331</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45963.877392708331</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45963.877392708331</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45963.877392708331</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45963.877392708331</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45963.877392708331</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45963.877392708331</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45963.877392708331</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45963.877392708331</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45963.877392708331</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45963.877392708331</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45963.877392708331</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45963.877392708331</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45963.877392708331</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45963.877392708331</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45963.877392708331</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45963.877392708331</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45963.877392708331</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45963.877392708331</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45963.877392708331</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45963.877392708331</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45963.877392708331</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45963.877392708331</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45963.877392708331</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45963.877392708331</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45963.877392708331</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45963.877392708331</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45963.877392708331</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45963.877392708331</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45963.877392708331</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45963.877392708331</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45963.877392708331</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45963.877392708331</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45963.877392708331</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45963.877392708331</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45963.877392708331</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45963.877392708331</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45963.877392708331</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45963.877392708331</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45963.877392708331</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45963.877392708331</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45963.877392708331</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45963.877392708331</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45963.877392708331</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45963.877392708331</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45963.877392708331</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45963.877392708331</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45963.877392708331</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45963.877392708331</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8"/>
        <v>45963.877392708331</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ref="G555:G618" ca="1" si="9">IFERROR(NOW()-F555,"-")</f>
        <v>45963.877392708331</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45963.877392708331</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45963.877392708331</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45963.877392708331</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45963.877392708331</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45963.877392708331</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45963.877392708331</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45963.877392708331</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45963.877392708331</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45963.877392708331</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45963.877392708331</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45963.877392708331</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45963.877392708331</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45963.877392708331</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45963.877392708331</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45963.877392708331</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45963.877392708331</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45963.877392708331</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45963.877392708331</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45963.877392708331</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45963.877392708331</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45963.877392708331</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45963.877392708331</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45963.877392708331</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45963.877392708331</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45963.877392708331</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45963.877392708331</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45963.877392708331</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45963.877392708331</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45963.877392708331</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45963.877392708331</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45963.877392708331</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45963.877392708331</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45963.877392708331</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45963.877392708331</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45963.877392708331</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45963.877392708331</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45963.877392708331</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45963.877392708331</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45963.877392708331</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45963.877392708331</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45963.877392708331</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45963.877392708331</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45963.877392708331</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45963.877392708331</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45963.877392708331</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45963.877392708331</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45963.877392708331</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45963.877392708331</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45963.877392708331</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45963.877392708331</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45963.877392708331</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45963.877392708331</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45963.877392708331</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45963.877392708331</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45963.877392708331</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45963.877392708331</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45963.877392708331</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45963.877392708331</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45963.877392708331</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45963.877392708331</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45963.877392708331</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45963.877392708331</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9"/>
        <v>45963.877392708331</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ref="G619:G682" ca="1" si="10">IFERROR(NOW()-F619,"-")</f>
        <v>45963.877392708331</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45963.877392708331</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45963.877392708331</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45963.877392708331</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45963.877392708331</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45963.877392708331</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45963.877392708331</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45963.877392708331</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45963.877392708331</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45963.877392708331</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45963.877392708331</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45963.877392708331</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45963.877392708331</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45963.877392708331</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45963.877392708331</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45963.877392708331</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45963.877392708331</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45963.877392708331</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45963.877392708331</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45963.877392708331</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45963.877392708331</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45963.877392708331</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45963.877392708331</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45963.877392708331</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45963.877392708331</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45963.877392708331</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45963.877392708331</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45963.877392708331</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45963.877392708331</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45963.877392708331</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45963.877392708331</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45963.877392708331</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45963.877392708331</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45963.877392708331</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45963.877392708331</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45963.877392708331</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45963.877392708331</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45963.877392708331</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45963.877392708331</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45963.877392708331</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45963.877392708331</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45963.877392708331</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45963.877392708331</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45963.877392708331</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45963.877392708331</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45963.877392708331</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45963.877392708331</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45963.877392708331</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45963.877392708331</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45963.877392708331</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45963.877392708331</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45963.877392708331</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45963.877392708331</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45963.877392708331</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45963.877392708331</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45963.877392708331</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45963.877392708331</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45963.877392708331</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45963.877392708331</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45963.877392708331</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45963.877392708331</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45963.877392708331</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45963.877392708331</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0"/>
        <v>45963.877392708331</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ref="G683:G746" ca="1" si="11">IFERROR(NOW()-F683,"-")</f>
        <v>45963.877392708331</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45963.877392708331</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45963.877392708331</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45963.877392708331</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45963.877392708331</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45963.877392708331</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45963.877392708331</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45963.877392708331</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45963.877392708331</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45963.877392708331</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45963.877392708331</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45963.877392708331</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45963.877392708331</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45963.877392708331</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45963.877392708331</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45963.877392708331</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45963.877392708331</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45963.877392708331</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45963.877392708331</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45963.877392708331</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45963.877392708331</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45963.877392708331</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45963.877392708331</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45963.877392708331</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45963.877392708331</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45963.877392708331</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45963.877392708331</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45963.877392708331</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45963.877392708331</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45963.877392708331</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45963.877392708331</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45963.877392708331</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45963.877392708331</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45963.877392708331</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45963.877392708331</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45963.877392708331</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45963.877392708331</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45963.877392708331</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45963.877392708331</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45963.877392708331</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45963.877392708331</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45963.877392708331</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45963.877392708331</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45963.877392708331</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45963.877392708331</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45963.877392708331</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45963.877392708331</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45963.877392708331</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45963.877392708331</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45963.877392708331</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45963.877392708331</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45963.877392708331</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45963.877392708331</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45963.877392708331</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45963.877392708331</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45963.877392708331</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45963.877392708331</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45963.877392708331</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45963.877392708331</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45963.877392708331</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45963.877392708331</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45963.877392708331</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45963.877392708331</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1"/>
        <v>45963.877392708331</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ref="G747:G810" ca="1" si="12">IFERROR(NOW()-F747,"-")</f>
        <v>45963.877392708331</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45963.877392708331</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45963.877392708331</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45963.877392708331</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45963.877392708331</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45963.877392708331</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45963.877392708331</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45963.877392708331</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45963.877392708331</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45963.877392708331</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45963.877392708331</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45963.877392708331</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45963.877392708331</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45963.877392708331</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45963.877392708331</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45963.877392708331</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45963.877392708331</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45963.877392708331</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45963.877392708331</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45963.877392708331</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45963.877392708331</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45963.877392708331</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45963.877392708331</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45963.877392708331</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45963.877392708331</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45963.877392708331</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45963.877392708331</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45963.877392708331</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45963.877392708331</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45963.877392708331</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45963.877392708331</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45963.877392708331</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45963.877392708331</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45963.877392708331</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45963.877392708331</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45963.877392708331</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45963.877392708331</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45963.877392708331</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45963.877392708331</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45963.877392708331</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45963.877392708331</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45963.877392708331</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45963.877392708331</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45963.877392708331</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45963.877392708331</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45963.877392708331</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45963.877392708331</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45963.877392708331</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45963.877392708331</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45963.877392708331</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45963.877392708331</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45963.877392708331</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45963.877392708331</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45963.877392708331</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45963.877392708331</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45963.877392708331</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45963.877392708331</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45963.877392708331</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45963.877392708331</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45963.877392708331</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45963.877392708331</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45963.877392708331</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45963.877392708331</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2"/>
        <v>45963.877392708331</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ref="G811:G874" ca="1" si="13">IFERROR(NOW()-F811,"-")</f>
        <v>45963.877392708331</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45963.877392708331</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45963.877392708331</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45963.877392708331</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45963.877392708331</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45963.877392708331</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45963.877392708331</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45963.877392708331</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45963.877392708331</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45963.877392708331</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45963.877392708331</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45963.877392708331</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45963.877392708331</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45963.877392708331</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45963.877392708331</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45963.877392708331</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45963.877392708331</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45963.877392708331</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45963.877392708331</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45963.877392708331</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45963.877392708331</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45963.877392708331</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45963.877392708331</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45963.877392708331</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45963.877392708331</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45963.877392708331</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45963.877392708331</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45963.877392708331</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45963.877392708331</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45963.877392708331</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45963.877392708331</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45963.877392708331</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45963.877392708331</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45963.877392708331</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45963.877392708331</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45963.877392708331</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45963.877392708331</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45963.877392708331</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45963.877392708331</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45963.877392708331</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45963.877392708331</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45963.877392708331</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45963.877392708331</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45963.877392708331</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45963.877392708331</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45963.877392708331</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45963.877392708331</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45963.877392708331</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45963.877392708331</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45963.877392708331</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45963.877392708331</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45963.877392708331</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45963.877392708331</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45963.877392708331</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45963.877392708331</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45963.877392708331</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45963.877392708331</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45963.877392708331</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45963.877392708331</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45963.877392708331</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45963.877392708331</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45963.877392708331</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45963.877392708331</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3"/>
        <v>45963.877392708331</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ref="G875:G938" ca="1" si="14">IFERROR(NOW()-F875,"-")</f>
        <v>45963.877392708331</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45963.877392708331</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45963.877392708331</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45963.877392708331</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45963.877392708331</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45963.877392708331</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45963.877392708331</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45963.877392708331</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45963.877392708331</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45963.877392708331</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45963.877392708331</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45963.877392708331</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45963.877392708331</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45963.877392708331</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45963.877392708331</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45963.877392708331</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45963.877392708331</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45963.877392708331</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45963.877392708331</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45963.877392708331</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45963.877392708331</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45963.877392708331</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45963.877392708331</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45963.877392708331</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45963.877392708331</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45963.877392708331</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45963.877392708331</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45963.877392708331</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45963.877392708331</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45963.877392708331</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45963.877392708331</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45963.877392708331</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45963.877392708331</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45963.877392708331</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45963.877392708331</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45963.877392708331</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45963.877392708331</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45963.877392708331</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45963.877392708331</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45963.877392708331</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45963.877392708331</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45963.877392708331</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45963.877392708331</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45963.877392708331</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45963.877392708331</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45963.877392708331</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45963.877392708331</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45963.877392708331</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45963.877392708331</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45963.877392708331</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45963.877392708331</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45963.877392708331</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45963.877392708331</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45963.877392708331</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45963.877392708331</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45963.877392708331</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45963.877392708331</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45963.877392708331</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45963.877392708331</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45963.877392708331</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45963.877392708331</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45963.877392708331</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45963.877392708331</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4"/>
        <v>45963.877392708331</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ref="G939:G1002" ca="1" si="15">IFERROR(NOW()-F939,"-")</f>
        <v>45963.877392708331</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45963.877392708331</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45963.877392708331</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45963.877392708331</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45963.877392708331</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45963.877392708331</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45963.877392708331</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45963.877392708331</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45963.877392708331</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45963.877392708331</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45963.877392708331</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45963.877392708331</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45963.877392708331</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45963.877392708331</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45963.877392708331</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45963.877392708331</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45963.877392708331</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45963.877392708331</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45963.877392708331</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45963.877392708331</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45963.877392708331</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45963.877392708331</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45963.877392708331</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45963.877392708331</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45963.877392708331</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45963.877392708331</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45963.877392708331</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45963.877392708331</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45963.877392708331</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45963.877392708331</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45963.877392708331</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45963.877392708331</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45963.877392708331</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45963.877392708331</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45963.877392708331</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45963.877392708331</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45963.877392708331</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45963.877392708331</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45963.877392708331</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45963.877392708331</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45963.877392708331</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45963.877392708331</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45963.877392708331</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45963.877392708331</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45963.877392708331</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45963.877392708331</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45963.877392708331</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45963.877392708331</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45963.877392708331</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45963.877392708331</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45963.877392708331</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45963.877392708331</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45963.877392708331</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45963.877392708331</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45963.877392708331</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45963.877392708331</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45963.877392708331</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45963.877392708331</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45963.877392708331</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45963.877392708331</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45963.877392708331</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45963.877392708331</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45963.877392708331</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5"/>
        <v>45963.877392708331</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ref="G1003:G1066" ca="1" si="16">IFERROR(NOW()-F1003,"-")</f>
        <v>45963.877392708331</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45963.877392708331</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45963.877392708331</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45963.877392708331</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45963.877392708331</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45963.877392708331</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45963.877392708331</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45963.877392708331</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45963.877392708331</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45963.877392708331</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45963.877392708331</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45963.877392708331</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45963.877392708331</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45963.877392708331</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45963.877392708331</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45963.877392708331</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45963.877392708331</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45963.877392708331</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45963.877392708331</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45963.877392708331</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45963.877392708331</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45963.877392708331</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45963.877392708331</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45963.877392708331</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45963.877392708331</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45963.877392708331</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45963.877392708331</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45963.877392708331</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45963.877392708331</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45963.877392708331</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45963.877392708331</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45963.877392708331</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45963.877392708331</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45963.877392708331</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45963.877392708331</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45963.877392708331</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45963.877392708331</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45963.877392708331</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45963.877392708331</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45963.877392708331</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45963.877392708331</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45963.877392708331</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45963.877392708331</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45963.877392708331</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45963.877392708331</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45963.877392708331</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45963.877392708331</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45963.877392708331</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45963.877392708331</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45963.877392708331</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45963.877392708331</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45963.877392708331</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45963.877392708331</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45963.877392708331</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45963.877392708331</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45963.877392708331</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45963.877392708331</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45963.877392708331</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45963.877392708331</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45963.877392708331</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45963.877392708331</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45963.877392708331</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45963.877392708331</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6"/>
        <v>45963.877392708331</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ref="G1067:G1081" ca="1" si="17">IFERROR(NOW()-F1067,"-")</f>
        <v>45963.877392708331</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45963.877392708331</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45963.877392708331</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45963.877392708331</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45963.877392708331</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45963.877392708331</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45963.877392708331</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45963.877392708331</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45963.877392708331</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45963.877392708331</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45963.877392708331</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45963.877392708331</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45963.877392708331</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45963.877392708331</v>
      </c>
      <c r="H1080" s="22"/>
      <c r="I1080" s="19" t="str">
        <f>IFERROR(VLOOKUP(D1080,DB!A:F,6,0),"")</f>
        <v/>
      </c>
      <c r="J1080" s="18" t="str">
        <f>IFERROR(VLOOKUP(D1080,DB!A:G,7,0),"")</f>
        <v/>
      </c>
      <c r="K1080" s="46"/>
      <c r="L1080" s="23" t="str">
        <f>IFERROR(VLOOKUP(D1080,DB!A:I,9,0),"")</f>
        <v/>
      </c>
    </row>
    <row r="1081" spans="1:12" ht="15" customHeight="1">
      <c r="A1081" s="19"/>
      <c r="B1081" s="62" t="str">
        <f>IFERROR(VLOOKUP(D1081,DB!A:K,11,0),"")</f>
        <v/>
      </c>
      <c r="C1081" s="18"/>
      <c r="D1081" s="18"/>
      <c r="E1081" s="18"/>
      <c r="F1081" s="20"/>
      <c r="G1081" s="21">
        <f t="shared" ca="1" si="17"/>
        <v>45963.877392708331</v>
      </c>
      <c r="H1081" s="22"/>
      <c r="I1081" s="19" t="str">
        <f>IFERROR(VLOOKUP(D1081,DB!A:F,6,0),"")</f>
        <v/>
      </c>
      <c r="J1081" s="18" t="str">
        <f>IFERROR(VLOOKUP(D1081,DB!A:G,7,0),"")</f>
        <v/>
      </c>
      <c r="K1081" s="46"/>
      <c r="L1081" s="23" t="str">
        <f>IFERROR(VLOOKUP(D1081,DB!A:I,9,0),"")</f>
        <v/>
      </c>
    </row>
  </sheetData>
  <dataValidations count="2">
    <dataValidation allowBlank="1" showInputMessage="1" showErrorMessage="1" sqref="E1" xr:uid="{5914219A-CB83-432D-936A-CC0CB6F3982A}"/>
    <dataValidation type="list" allowBlank="1" showInputMessage="1" showErrorMessage="1" sqref="E2:E108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5"/>
  <sheetViews>
    <sheetView tabSelected="1" workbookViewId="0">
      <selection activeCell="F5" sqref="F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39107</v>
      </c>
      <c r="B2" s="93" t="str">
        <f>IFERROR(VLOOKUP(D2,DB!A:K,11,0),"")</f>
        <v>R4</v>
      </c>
      <c r="C2" s="96">
        <v>1</v>
      </c>
      <c r="D2" s="93" t="s">
        <v>35092</v>
      </c>
      <c r="E2" s="97" t="s">
        <v>39021</v>
      </c>
      <c r="F2" s="98">
        <v>45703.480717592596</v>
      </c>
      <c r="G2" s="99">
        <f ca="1">IFERROR(NOW()-F2,"")</f>
        <v>260.39667511573498</v>
      </c>
      <c r="H2" s="98">
        <v>45703.474768518521</v>
      </c>
      <c r="I2" s="98" t="str">
        <f>IFERROR(VLOOKUP(D2,DB!A:F,6,0),"")</f>
        <v>SCECO</v>
      </c>
      <c r="J2" s="98" t="str">
        <f>IFERROR(VLOOKUP(D2,DB!A:G,7,0),"")</f>
        <v>Dead</v>
      </c>
      <c r="K2" s="100" t="s">
        <v>39108</v>
      </c>
      <c r="L2" s="93" t="str">
        <f>IFERROR(VLOOKUP(D2,DB!A:I,9,0),"")</f>
        <v>Latis</v>
      </c>
    </row>
    <row r="3" spans="1:16" ht="26.25" customHeight="1">
      <c r="A3" s="118" t="s">
        <v>39109</v>
      </c>
      <c r="B3" s="118" t="str">
        <f>IFERROR(VLOOKUP(D3,DB!A:K,11,0),"")</f>
        <v>R4</v>
      </c>
      <c r="C3" s="119">
        <v>1</v>
      </c>
      <c r="D3" s="120" t="s">
        <v>29054</v>
      </c>
      <c r="E3" s="97" t="s">
        <v>39021</v>
      </c>
      <c r="F3" s="122">
        <v>45963.6562962963</v>
      </c>
      <c r="G3" s="123">
        <f ca="1">IFERROR(NOW()-F3,"")</f>
        <v>0.22109641203132924</v>
      </c>
      <c r="H3" s="122">
        <v>45963.779872685183</v>
      </c>
      <c r="I3" s="118" t="str">
        <f>IFERROR(VLOOKUP(D3,DB!A:F,6,0),"")</f>
        <v>SCECO</v>
      </c>
      <c r="J3" s="118" t="str">
        <f>IFERROR(VLOOKUP(D3,DB!A:G,7,0),"")</f>
        <v>Dead+Dead</v>
      </c>
      <c r="K3" s="124" t="s">
        <v>39110</v>
      </c>
      <c r="L3" s="120" t="str">
        <f>IFERROR(VLOOKUP(D3,DB!A:I,9,0),"")</f>
        <v>Latis</v>
      </c>
    </row>
    <row r="4" spans="1:16" ht="15" customHeight="1">
      <c r="A4" s="118" t="s">
        <v>39111</v>
      </c>
      <c r="B4" s="118" t="str">
        <f>IFERROR(VLOOKUP(D4,DB!A:K,11,0),"")</f>
        <v>R4</v>
      </c>
      <c r="C4" s="119">
        <v>1</v>
      </c>
      <c r="D4" s="120" t="s">
        <v>34191</v>
      </c>
      <c r="E4" s="97" t="s">
        <v>39021</v>
      </c>
      <c r="F4" s="122">
        <v>45963.657048611109</v>
      </c>
      <c r="G4" s="123">
        <f ca="1">IFERROR(NOW()-F4,"")</f>
        <v>0.22034409722255077</v>
      </c>
      <c r="H4" s="122">
        <v>45963.781805555554</v>
      </c>
      <c r="I4" s="118" t="str">
        <f>IFERROR(VLOOKUP(D4,DB!A:F,6,0),"")</f>
        <v>SCECO</v>
      </c>
      <c r="J4" s="118" t="str">
        <f>IFERROR(VLOOKUP(D4,DB!A:G,7,0),"")</f>
        <v>Dead</v>
      </c>
      <c r="K4" s="124" t="s">
        <v>39112</v>
      </c>
      <c r="L4" s="120" t="str">
        <f>IFERROR(VLOOKUP(D4,DB!A:I,9,0),"")</f>
        <v>Latis</v>
      </c>
    </row>
    <row r="5" spans="1:16" ht="15" customHeight="1">
      <c r="A5" s="118" t="s">
        <v>39113</v>
      </c>
      <c r="B5" s="118" t="str">
        <f>IFERROR(VLOOKUP(D5,DB!A:K,11,0),"")</f>
        <v>R4</v>
      </c>
      <c r="C5" s="119">
        <v>1</v>
      </c>
      <c r="D5" s="120" t="s">
        <v>37288</v>
      </c>
      <c r="E5" s="97" t="s">
        <v>39021</v>
      </c>
      <c r="F5" s="122">
        <v>45963.873611111114</v>
      </c>
      <c r="G5" s="123">
        <f ca="1">IFERROR(NOW()-F5,"")</f>
        <v>3.7815972173120826E-3</v>
      </c>
      <c r="H5" s="122">
        <v>45963.867986111109</v>
      </c>
      <c r="I5" s="118" t="str">
        <f>IFERROR(VLOOKUP(D5,DB!A:F,6,0),"")</f>
        <v>Generator-SG</v>
      </c>
      <c r="J5" s="118" t="str">
        <f>IFERROR(VLOOKUP(D5,DB!A:G,7,0),"")</f>
        <v>Dead</v>
      </c>
      <c r="K5" s="124"/>
      <c r="L5" s="120" t="str">
        <f>IFERROR(VLOOKUP(D5,DB!A:I,9,0),"")</f>
        <v>Latis</v>
      </c>
    </row>
    <row r="6" spans="1:16" ht="15" customHeight="1">
      <c r="A6" s="118"/>
      <c r="B6" s="118"/>
      <c r="C6" s="119"/>
      <c r="D6" s="120"/>
      <c r="E6" s="97" t="s">
        <v>39021</v>
      </c>
      <c r="F6" s="122"/>
      <c r="G6" s="123">
        <f ca="1">IFERROR(NOW()-F6,"")</f>
        <v>45963.877392708331</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t="s">
        <v>39021</v>
      </c>
      <c r="F7" s="122"/>
      <c r="G7" s="123">
        <f ca="1">IFERROR(NOW()-F7,"")</f>
        <v>45963.877392708331</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t="s">
        <v>39021</v>
      </c>
      <c r="F8" s="122"/>
      <c r="G8" s="123">
        <f ca="1">IFERROR(NOW()-F8,"")</f>
        <v>45963.877392708331</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t="s">
        <v>39021</v>
      </c>
      <c r="F9" s="122"/>
      <c r="G9" s="123">
        <f ca="1">IFERROR(NOW()-F9,"")</f>
        <v>45963.877392708331</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t="s">
        <v>39021</v>
      </c>
      <c r="F10" s="122"/>
      <c r="G10" s="123">
        <f ca="1">IFERROR(NOW()-F10,"")</f>
        <v>45963.877392708331</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t="s">
        <v>39021</v>
      </c>
      <c r="F11" s="122"/>
      <c r="G11" s="123">
        <f ca="1">IFERROR(NOW()-F11,"")</f>
        <v>45963.877392708331</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t="s">
        <v>39021</v>
      </c>
      <c r="F12" s="122"/>
      <c r="G12" s="123">
        <f ca="1">IFERROR(NOW()-F12,"")</f>
        <v>45963.877392708331</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t="s">
        <v>39021</v>
      </c>
      <c r="F13" s="122"/>
      <c r="G13" s="123">
        <f ca="1">IFERROR(NOW()-F13,"")</f>
        <v>45963.877392708331</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t="s">
        <v>39021</v>
      </c>
      <c r="F14" s="122"/>
      <c r="G14" s="123">
        <f ca="1">IFERROR(NOW()-F14,"")</f>
        <v>45963.877392708331</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t="s">
        <v>39021</v>
      </c>
      <c r="F15" s="122"/>
      <c r="G15" s="123">
        <f ca="1">IFERROR(NOW()-F15,"")</f>
        <v>45963.877392708331</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t="s">
        <v>39021</v>
      </c>
      <c r="F16" s="122"/>
      <c r="G16" s="123">
        <f ca="1">IFERROR(NOW()-F16,"")</f>
        <v>45963.877392708331</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93"/>
      <c r="E17" s="97" t="s">
        <v>39021</v>
      </c>
      <c r="F17" s="122"/>
      <c r="G17" s="123">
        <f ca="1">IFERROR(NOW()-F17,"")</f>
        <v>45963.877392708331</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t="s">
        <v>39021</v>
      </c>
      <c r="F18" s="122"/>
      <c r="G18" s="123">
        <f ca="1">IFERROR(NOW()-F18,"")</f>
        <v>45963.877392708331</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t="s">
        <v>39021</v>
      </c>
      <c r="F19" s="122"/>
      <c r="G19" s="123">
        <f ca="1">IFERROR(NOW()-F19,"")</f>
        <v>45963.877392708331</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t="s">
        <v>39021</v>
      </c>
      <c r="F20" s="122"/>
      <c r="G20" s="123">
        <f ca="1">IFERROR(NOW()-F20,"")</f>
        <v>45963.877392708331</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t="s">
        <v>39021</v>
      </c>
      <c r="F21" s="122"/>
      <c r="G21" s="123">
        <f ca="1">IFERROR(NOW()-F21,"")</f>
        <v>45963.877392708331</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t="s">
        <v>39021</v>
      </c>
      <c r="F22" s="122"/>
      <c r="G22" s="123">
        <f ca="1">IFERROR(NOW()-F22,"")</f>
        <v>45963.877392708331</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45963.877392708331</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93"/>
      <c r="E24" s="121"/>
      <c r="F24" s="122"/>
      <c r="G24" s="123">
        <f ca="1">IFERROR(NOW()-F24,"")</f>
        <v>45963.877392708331</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45963.877392708331</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45963.877392708331</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45963.877392708331</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45963.877392708331</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75"/>
      <c r="E29" s="121"/>
      <c r="F29" s="122"/>
      <c r="G29" s="123">
        <f ca="1">IFERROR(NOW()-F29,"")</f>
        <v>45963.877392708331</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45963.877392708331</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45963.877392708331</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45963.877392708331</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45963.877392708331</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45963.877392708331</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45963.877392708331</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45963.877392708331</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45963.877392708331</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45963.877392708331</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45963.877392708331</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45963.877392708331</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45963.877392708331</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45963.877392708331</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45963.877392708331</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45963.877392708331</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45963.877392708331</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45963.877392708331</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45963.877392708331</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45963.877392708331</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45963.877392708331</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45963.877392708331</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45963.877392708331</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45963.877392708331</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45963.877392708331</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45963.877392708331</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45963.877392708331</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45963.877392708331</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45963.877392708331</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45963.877392708331</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45963.877392708331</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45963.877392708331</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45963.877392708331</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45963.877392708331</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45963.877392708331</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45963.877392708331</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45963.877392708331</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45963.877392708331</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45963.877392708331</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45963.877392708331</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45963.877392708331</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45963.877392708331</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45963.877392708331</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45963.877392708331</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45963.877392708331</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45963.877392708331</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45963.877392708331</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45963.877392708331</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45963.877392708331</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45963.877392708331</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45963.877392708331</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45963.877392708331</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45963.877392708331</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45963.877392708331</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45963.877392708331</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45963.877392708331</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45963.877392708331</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45963.877392708331</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45963.877392708331</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45963.877392708331</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45963.877392708331</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45963.877392708331</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45963.877392708331</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45963.877392708331</v>
      </c>
      <c r="H92" s="122"/>
      <c r="I92" s="118" t="str">
        <f>IFERROR(VLOOKUP(D92,DB!A:F,6,0),"")</f>
        <v/>
      </c>
      <c r="J92" s="118" t="str">
        <f>IFERROR(VLOOKUP(D92,DB!A:G,7,0),"")</f>
        <v/>
      </c>
      <c r="K92" s="124"/>
      <c r="L92" s="120" t="str">
        <f>IFERROR(VLOOKUP(D92,DB!A:I,9,0),"")</f>
        <v/>
      </c>
    </row>
    <row r="93" spans="1:12" ht="15" customHeight="1">
      <c r="A93" s="118"/>
      <c r="B93" s="118" t="str">
        <f>IFERROR(VLOOKUP(D93,DB!A:K,11,0),"")</f>
        <v/>
      </c>
      <c r="C93" s="119"/>
      <c r="D93" s="120"/>
      <c r="E93" s="121"/>
      <c r="F93" s="122"/>
      <c r="G93" s="123">
        <f ca="1">IFERROR(NOW()-F93,"")</f>
        <v>45963.877392708331</v>
      </c>
      <c r="H93" s="122"/>
      <c r="I93" s="118" t="str">
        <f>IFERROR(VLOOKUP(D93,DB!A:F,6,0),"")</f>
        <v/>
      </c>
      <c r="J93" s="118" t="str">
        <f>IFERROR(VLOOKUP(D93,DB!A:G,7,0),"")</f>
        <v/>
      </c>
      <c r="K93" s="124"/>
      <c r="L93" s="120" t="str">
        <f>IFERROR(VLOOKUP(D93,DB!A:I,9,0),"")</f>
        <v/>
      </c>
    </row>
    <row r="94" spans="1:12" ht="15" customHeight="1">
      <c r="A94" s="118"/>
      <c r="B94" s="118" t="str">
        <f>IFERROR(VLOOKUP(D94,DB!A:K,11,0),"")</f>
        <v/>
      </c>
      <c r="C94" s="119"/>
      <c r="D94" s="120"/>
      <c r="E94" s="121"/>
      <c r="F94" s="122"/>
      <c r="G94" s="123">
        <f ca="1">IFERROR(NOW()-F94,"")</f>
        <v>45963.877392708331</v>
      </c>
      <c r="H94" s="122"/>
      <c r="I94" s="118" t="str">
        <f>IFERROR(VLOOKUP(D94,DB!A:F,6,0),"")</f>
        <v/>
      </c>
      <c r="J94" s="118" t="str">
        <f>IFERROR(VLOOKUP(D94,DB!A:G,7,0),"")</f>
        <v/>
      </c>
      <c r="K94" s="124"/>
      <c r="L94" s="120" t="str">
        <f>IFERROR(VLOOKUP(D94,DB!A:I,9,0),"")</f>
        <v/>
      </c>
    </row>
    <row r="95" spans="1:12" ht="15" customHeight="1">
      <c r="A95" s="125"/>
      <c r="B95" s="125" t="str">
        <f>IFERROR(VLOOKUP(D95,DB!A:K,11,0),"")</f>
        <v/>
      </c>
      <c r="C95" s="126"/>
      <c r="D95" s="127"/>
      <c r="E95" s="128"/>
      <c r="F95" s="129"/>
      <c r="G95" s="130">
        <f ca="1">IFERROR(NOW()-F95,"")</f>
        <v>45963.877392708331</v>
      </c>
      <c r="H95" s="129"/>
      <c r="I95" s="125" t="str">
        <f>IFERROR(VLOOKUP(D95,DB!A:F,6,0),"")</f>
        <v/>
      </c>
      <c r="J95" s="125" t="str">
        <f>IFERROR(VLOOKUP(D95,DB!A:G,7,0),"")</f>
        <v/>
      </c>
      <c r="K95" s="131"/>
      <c r="L95" s="127" t="str">
        <f>IFERROR(VLOOKUP(D95,DB!A:I,9,0),"")</f>
        <v/>
      </c>
    </row>
  </sheetData>
  <dataValidations count="2">
    <dataValidation allowBlank="1" showInputMessage="1" showErrorMessage="1" sqref="E1" xr:uid="{A4F81451-56CC-4543-9497-104C4E44EE4B}"/>
    <dataValidation type="list" allowBlank="1" showInputMessage="1" showErrorMessage="1" sqref="E2:E2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2"/>
  <sheetViews>
    <sheetView workbookViewId="0">
      <selection activeCell="D12" sqref="D12"/>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39114</v>
      </c>
      <c r="B2" s="37" t="str">
        <f>IFERROR(VLOOKUP(D2,DB!A:K,11,0),"")</f>
        <v>R5</v>
      </c>
      <c r="C2" s="37">
        <v>3</v>
      </c>
      <c r="D2" s="117" t="s">
        <v>36011</v>
      </c>
      <c r="E2" s="37" t="s">
        <v>39021</v>
      </c>
      <c r="F2" s="38">
        <v>45891.832060185188</v>
      </c>
      <c r="G2" s="143">
        <f ca="1">IFERROR(NOW()-F2,"")</f>
        <v>72.045332523142861</v>
      </c>
      <c r="H2" s="38">
        <v>45891.790393518517</v>
      </c>
      <c r="I2" s="37" t="str">
        <f>IFERROR(VLOOKUP(D2,DB!A:F,6,0),"")</f>
        <v>Generator-SG</v>
      </c>
      <c r="J2" s="37" t="str">
        <f>IFERROR(VLOOKUP(D2,DB!A:G,7,0),"")</f>
        <v>Vandalized</v>
      </c>
      <c r="K2" s="37" t="s">
        <v>39115</v>
      </c>
      <c r="L2" s="37" t="str">
        <f>IFERROR(VLOOKUP(D2,DB!A:I,9,0),"")</f>
        <v>Latis</v>
      </c>
      <c r="M2" s="116"/>
    </row>
    <row r="3" spans="1:13" ht="30.75">
      <c r="A3" s="37" t="s">
        <v>39116</v>
      </c>
      <c r="B3" s="37" t="str">
        <f>IFERROR(VLOOKUP(D3,DB!A:K,11,0),"")</f>
        <v>R5</v>
      </c>
      <c r="C3" s="37">
        <v>1</v>
      </c>
      <c r="D3" s="37" t="s">
        <v>33268</v>
      </c>
      <c r="E3" s="37" t="s">
        <v>39100</v>
      </c>
      <c r="F3" s="38">
        <v>45926.188877314817</v>
      </c>
      <c r="G3" s="143">
        <f t="shared" ref="G3" ca="1" si="0">IFERROR(NOW()-F3,"")</f>
        <v>37.688515393514535</v>
      </c>
      <c r="H3" s="38">
        <v>45926.158159722225</v>
      </c>
      <c r="I3" s="37" t="str">
        <f>IFERROR(VLOOKUP(D3,DB!A:F,6,0),"")</f>
        <v>SCECO</v>
      </c>
      <c r="J3" s="37" t="str">
        <f>IFERROR(VLOOKUP(D3,DB!A:G,7,0),"")</f>
        <v>Good</v>
      </c>
      <c r="K3" s="37" t="s">
        <v>39117</v>
      </c>
      <c r="L3" s="37" t="str">
        <f>IFERROR(VLOOKUP(D3,DB!A:I,9,0),"")</f>
        <v>Latis</v>
      </c>
      <c r="M3" s="116"/>
    </row>
    <row r="4" spans="1:13" ht="48" customHeight="1">
      <c r="A4" s="151" t="s">
        <v>39118</v>
      </c>
      <c r="B4" s="151" t="str">
        <f>IFERROR(VLOOKUP(D4,DB!A:K,11,0),"")</f>
        <v>R5</v>
      </c>
      <c r="C4" s="151">
        <v>1</v>
      </c>
      <c r="D4" s="151" t="s">
        <v>34758</v>
      </c>
      <c r="E4" s="151" t="s">
        <v>39100</v>
      </c>
      <c r="F4" s="152">
        <v>45948.661111111112</v>
      </c>
      <c r="G4" s="153">
        <f ca="1">IFERROR(NOW()-F4,"")</f>
        <v>15.216281597218767</v>
      </c>
      <c r="H4" s="152">
        <v>45948.661111111112</v>
      </c>
      <c r="I4" s="151" t="str">
        <f>IFERROR(VLOOKUP(D4,DB!A:F,6,0),"")</f>
        <v>SCECO</v>
      </c>
      <c r="J4" s="151" t="str">
        <f>IFERROR(VLOOKUP(D4,DB!A:G,7,0),"")</f>
        <v>Dead</v>
      </c>
      <c r="K4" s="151" t="s">
        <v>39119</v>
      </c>
      <c r="L4" s="151" t="str">
        <f>IFERROR(VLOOKUP(D4,DB!A:I,9,0),"")</f>
        <v>Latis</v>
      </c>
    </row>
    <row r="5" spans="1:13" ht="15">
      <c r="A5" s="151"/>
      <c r="B5" s="151" t="str">
        <f>IFERROR(VLOOKUP(D5,DB!A:K,11,0),"")</f>
        <v/>
      </c>
      <c r="C5" s="151"/>
      <c r="D5" s="151"/>
      <c r="E5" s="151"/>
      <c r="F5" s="152"/>
      <c r="G5" s="153">
        <f ca="1">IFERROR(NOW()-F5,"")</f>
        <v>45963.877392708331</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45963.877392708331</v>
      </c>
      <c r="H6" s="152"/>
      <c r="I6" s="151" t="str">
        <f>IFERROR(VLOOKUP(D6,DB!A:F,6,0),"")</f>
        <v/>
      </c>
      <c r="J6" s="151" t="str">
        <f>IFERROR(VLOOKUP(D6,DB!A:G,7,0),"")</f>
        <v/>
      </c>
      <c r="K6" s="151"/>
      <c r="L6" s="151" t="str">
        <f>IFERROR(VLOOKUP(D6,DB!A:I,9,0),"")</f>
        <v/>
      </c>
    </row>
    <row r="7" spans="1:13" ht="15.75">
      <c r="A7" s="151"/>
      <c r="B7" s="151" t="str">
        <f>IFERROR(VLOOKUP(D7,DB!A:K,11,0),"")</f>
        <v/>
      </c>
      <c r="C7" s="151"/>
      <c r="D7" s="175"/>
      <c r="E7" s="151"/>
      <c r="F7" s="152"/>
      <c r="G7" s="153">
        <f ca="1">IFERROR(NOW()-F7,"")</f>
        <v>45963.877392708331</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45963.877392708331</v>
      </c>
      <c r="H8" s="152"/>
      <c r="I8" s="151" t="str">
        <f>IFERROR(VLOOKUP(D8,DB!A:F,6,0),"")</f>
        <v/>
      </c>
      <c r="J8" s="151" t="str">
        <f>IFERROR(VLOOKUP(D8,DB!A:G,7,0),"")</f>
        <v/>
      </c>
      <c r="K8" s="151"/>
      <c r="L8" s="151" t="str">
        <f>IFERROR(VLOOKUP(D8,DB!A:I,9,0),"")</f>
        <v/>
      </c>
    </row>
    <row r="9" spans="1:13" ht="15">
      <c r="A9" s="151"/>
      <c r="B9" s="151" t="str">
        <f>IFERROR(VLOOKUP(D9,DB!A:K,11,0),"")</f>
        <v/>
      </c>
      <c r="C9" s="151"/>
      <c r="D9" s="174"/>
      <c r="E9" s="151"/>
      <c r="F9" s="152"/>
      <c r="G9" s="153">
        <f ca="1">IFERROR(NOW()-F9,"")</f>
        <v>45963.877392708331</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45963.877392708331</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45963.877392708331</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45963.877392708331</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45963.877392708331</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45963.877392708331</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45963.877392708331</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45963.877392708331</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45963.877392708331</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45963.877392708331</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45963.877392708331</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45963.877392708331</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45963.877392708331</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45963.877392708331</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45963.877392708331</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45963.877392708331</v>
      </c>
      <c r="H24" s="152"/>
      <c r="I24" s="151" t="str">
        <f>IFERROR(VLOOKUP(D24,DB!A:F,6,0),"")</f>
        <v/>
      </c>
      <c r="J24" s="151" t="str">
        <f>IFERROR(VLOOKUP(D24,DB!A:G,7,0),"")</f>
        <v/>
      </c>
      <c r="K24" s="151"/>
      <c r="L24" s="151" t="str">
        <f>IFERROR(VLOOKUP(D24,DB!A:I,9,0),"")</f>
        <v/>
      </c>
    </row>
    <row r="25" spans="1:12" ht="15">
      <c r="A25" s="151"/>
      <c r="B25" s="151" t="str">
        <f>IFERROR(VLOOKUP(D25,DB!A:K,11,0),"")</f>
        <v/>
      </c>
      <c r="C25" s="151"/>
      <c r="D25"/>
      <c r="E25" s="151"/>
      <c r="F25" s="152"/>
      <c r="G25" s="153">
        <f ca="1">IFERROR(NOW()-F25,"")</f>
        <v>45963.877392708331</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45963.877392708331</v>
      </c>
      <c r="H26" s="152"/>
      <c r="I26" s="151" t="str">
        <f>IFERROR(VLOOKUP(D26,DB!A:F,6,0),"")</f>
        <v/>
      </c>
      <c r="J26" s="151" t="str">
        <f>IFERROR(VLOOKUP(D26,DB!A:G,7,0),"")</f>
        <v/>
      </c>
      <c r="K26" s="151"/>
      <c r="L26" s="151" t="str">
        <f>IFERROR(VLOOKUP(D26,DB!A:I,9,0),"")</f>
        <v/>
      </c>
    </row>
    <row r="27" spans="1:12" ht="15">
      <c r="A27" s="151"/>
      <c r="B27" s="151" t="str">
        <f>IFERROR(VLOOKUP(D27,DB!A:K,11,0),"")</f>
        <v/>
      </c>
      <c r="C27" s="151"/>
      <c r="D27"/>
      <c r="E27" s="151"/>
      <c r="F27" s="152"/>
      <c r="G27" s="153">
        <f ca="1">IFERROR(NOW()-F27,"")</f>
        <v>45963.877392708331</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45963.877392708331</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45963.877392708331</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45963.877392708331</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45963.877392708331</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45963.877392708331</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45963.877392708331</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45963.877392708331</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45963.877392708331</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45963.877392708331</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45963.877392708331</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45963.877392708331</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45963.877392708331</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45963.877392708331</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45963.877392708331</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45963.877392708331</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45963.877392708331</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45963.877392708331</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45963.877392708331</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45963.877392708331</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45963.877392708331</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45963.877392708331</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45963.877392708331</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45963.877392708331</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45963.877392708331</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45963.877392708331</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45963.877392708331</v>
      </c>
      <c r="H53" s="152"/>
      <c r="I53" s="151" t="str">
        <f>IFERROR(VLOOKUP(D53,DB!A:F,6,0),"")</f>
        <v/>
      </c>
      <c r="J53" s="151" t="str">
        <f>IFERROR(VLOOKUP(D53,DB!A:G,7,0),"")</f>
        <v/>
      </c>
      <c r="K53" s="151"/>
      <c r="L53" s="151" t="str">
        <f>IFERROR(VLOOKUP(D53,DB!A:I,9,0),"")</f>
        <v/>
      </c>
    </row>
    <row r="54" spans="1:12" ht="15">
      <c r="A54" s="157"/>
      <c r="B54" s="157" t="str">
        <f>IFERROR(VLOOKUP(D54,DB!A:K,11,0),"")</f>
        <v/>
      </c>
      <c r="C54" s="157"/>
      <c r="D54" s="157"/>
      <c r="E54" s="157"/>
      <c r="F54" s="158"/>
      <c r="G54" s="159">
        <f ca="1">IFERROR(NOW()-F54,"")</f>
        <v>45963.877392708331</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45963.877392708331</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45963.877392708331</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45963.877392708331</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45963.877392708331</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45963.877392708331</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45963.877392708331</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45963.877392708331</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45963.877392708331</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45963.877392708331</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45963.877392708331</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45963.877392708331</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45963.877392708331</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45963.877392708331</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45963.877392708331</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45963.877392708331</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45963.877392708331</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45963.877392708331</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45963.877392708331</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45963.877392708331</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45963.877392708331</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45963.877392708331</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45963.877392708331</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45963.877392708331</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45963.877392708331</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45963.877392708331</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45963.877392708331</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45963.877392708331</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45963.877392708331</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45963.877392708331</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45963.877392708331</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45963.877392708331</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45963.877392708331</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45963.877392708331</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45963.877392708331</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45963.877392708331</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45963.877392708331</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45963.877392708331</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45963.877392708331</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45963.877392708331</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45963.877392708331</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45963.877392708331</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45963.877392708331</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45963.877392708331</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45963.877392708331</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45963.877392708331</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45963.877392708331</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45963.877392708331</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45963.877392708331</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45963.877392708331</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45963.877392708331</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45963.877392708331</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45963.877392708331</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45963.877392708331</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45963.877392708331</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45963.877392708331</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45963.877392708331</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45963.877392708331</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45963.877392708331</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45963.877392708331</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45963.877392708331</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45963.877392708331</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45963.877392708331</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45963.877392708331</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45963.877392708331</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45963.877392708331</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45963.877392708331</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45963.877392708331</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45963.877392708331</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45963.877392708331</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45963.877392708331</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45963.877392708331</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45963.877392708331</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45963.877392708331</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45963.877392708331</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45963.877392708331</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45963.877392708331</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45963.877392708331</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45963.877392708331</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45963.877392708331</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45963.877392708331</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45963.877392708331</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45963.877392708331</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45963.877392708331</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45963.877392708331</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45963.877392708331</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45963.877392708331</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45963.877392708331</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45963.877392708331</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45963.877392708331</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45963.877392708331</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45963.877392708331</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45963.877392708331</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45963.877392708331</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45963.877392708331</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45963.877392708331</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45963.877392708331</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45963.877392708331</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45963.877392708331</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45963.877392708331</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45963.877392708331</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45963.877392708331</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45963.877392708331</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45963.877392708331</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45963.877392708331</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45963.877392708331</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45963.877392708331</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45963.877392708331</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45963.877392708331</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45963.877392708331</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45963.877392708331</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45963.877392708331</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45963.877392708331</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45963.877392708331</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45963.877392708331</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45963.877392708331</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45963.877392708331</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45963.877392708331</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45963.877392708331</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45963.877392708331</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45963.877392708331</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45963.877392708331</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45963.877392708331</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45963.877392708331</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45963.877392708331</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45963.877392708331</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45963.877392708331</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45963.877392708331</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45963.877392708331</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45963.877392708331</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45963.877392708331</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45963.877392708331</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45963.877392708331</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45963.877392708331</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45963.877392708331</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45963.877392708331</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45963.877392708331</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45963.877392708331</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45963.877392708331</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45963.877392708331</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45963.877392708331</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45963.877392708331</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45963.877392708331</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45963.877392708331</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45963.877392708331</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45963.877392708331</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45963.877392708331</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45963.877392708331</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45963.877392708331</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45963.877392708331</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45963.877392708331</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45963.877392708331</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45963.877392708331</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45963.877392708331</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45963.877392708331</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45963.877392708331</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45963.877392708331</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45963.877392708331</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45963.877392708331</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45963.877392708331</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45963.877392708331</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45963.877392708331</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45963.877392708331</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45963.877392708331</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45963.877392708331</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45963.877392708331</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45963.877392708331</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45963.877392708331</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45963.877392708331</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45963.877392708331</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45963.877392708331</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45963.877392708331</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45963.877392708331</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45963.877392708331</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45963.877392708331</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45963.877392708331</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45963.877392708331</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45963.877392708331</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45963.877392708331</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45963.877392708331</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45963.877392708331</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45963.877392708331</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45963.877392708331</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45963.877392708331</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45963.877392708331</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45963.877392708331</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45963.877392708331</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45963.877392708331</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45963.877392708331</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45963.877392708331</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45963.877392708331</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45963.877392708331</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45963.877392708331</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45963.877392708331</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45963.877392708331</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45963.877392708331</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45963.877392708331</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45963.877392708331</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45963.877392708331</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45963.877392708331</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45963.877392708331</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45963.877392708331</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45963.877392708331</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45963.877392708331</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45963.877392708331</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45963.877392708331</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45963.877392708331</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45963.877392708331</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45963.877392708331</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45963.877392708331</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45963.877392708331</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45963.877392708331</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45963.877392708331</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45963.877392708331</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45963.877392708331</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45963.877392708331</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45963.877392708331</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45963.877392708331</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45963.877392708331</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45963.877392708331</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45963.877392708331</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45963.877392708331</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45963.877392708331</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45963.877392708331</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45963.877392708331</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45963.877392708331</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45963.877392708331</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45963.877392708331</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45963.877392708331</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45963.877392708331</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45963.877392708331</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45963.877392708331</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45963.877392708331</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45963.877392708331</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45963.877392708331</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45963.877392708331</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45963.877392708331</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45963.877392708331</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45963.877392708331</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45963.877392708331</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45963.877392708331</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45963.877392708331</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45963.877392708331</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45963.877392708331</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45963.877392708331</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45963.877392708331</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45963.877392708331</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45963.877392708331</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45963.877392708331</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45963.877392708331</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45963.877392708331</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45963.877392708331</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45963.877392708331</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45963.877392708331</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45963.877392708331</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45963.877392708331</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45963.877392708331</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45963.877392708331</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45963.877392708331</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45963.877392708331</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45963.877392708331</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45963.877392708331</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45963.877392708331</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45963.877392708331</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45963.877392708331</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45963.877392708331</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45963.877392708331</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45963.877392708331</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45963.877392708331</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45963.877392708331</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45963.877392708331</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45963.877392708331</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45963.877392708331</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45963.877392708331</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45963.877392708331</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45963.877392708331</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45963.877392708331</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45963.877392708331</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45963.877392708331</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45963.877392708331</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45963.877392708331</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45963.877392708331</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45963.877392708331</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45963.877392708331</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45963.877392708331</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45963.877392708331</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45963.877392708331</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45963.877392708331</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45963.877392708331</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45963.877392708331</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45963.877392708331</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45963.877392708331</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45963.877392708331</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45963.877392708331</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45963.877392708331</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45963.877392708331</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45963.877392708331</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45963.877392708331</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45963.877392708331</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45963.877392708331</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45963.877392708331</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45963.877392708331</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45963.877392708331</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45963.877392708331</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45963.877392708331</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45963.877392708331</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45963.877392708331</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45963.877392708331</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45963.877392708331</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45963.877392708331</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45963.877392708331</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45963.877392708331</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45963.877392708331</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45963.877392708331</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45963.877392708331</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45963.877392708331</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45963.877392708331</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45963.877392708331</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45963.877392708331</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45963.877392708331</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45963.877392708331</v>
      </c>
      <c r="H374" s="158"/>
      <c r="I374" s="157" t="str">
        <f>IFERROR(VLOOKUP(D374,DB!A:F,6,0),"")</f>
        <v/>
      </c>
      <c r="J374" s="157" t="str">
        <f>IFERROR(VLOOKUP(D374,DB!A:G,7,0),"")</f>
        <v/>
      </c>
      <c r="K374" s="157"/>
      <c r="L374" s="157" t="str">
        <f>IFERROR(VLOOKUP(D374,DB!A:I,9,0),"")</f>
        <v/>
      </c>
    </row>
    <row r="375" spans="1:12" ht="15"/>
    <row r="376" spans="1:12" ht="15"/>
    <row r="377" spans="1:12" ht="15"/>
    <row r="378" spans="1:12" ht="15"/>
    <row r="379" spans="1:12" ht="15"/>
    <row r="380" spans="1:12" ht="15"/>
    <row r="381" spans="1:12" ht="15"/>
    <row r="382" spans="1:12" ht="15"/>
    <row r="383" spans="1:12" ht="15"/>
    <row r="384" spans="1:12"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84" ht="15"/>
    <row r="485" ht="15"/>
    <row r="487" ht="15"/>
    <row r="488" ht="15"/>
    <row r="489" ht="15"/>
    <row r="490" ht="15"/>
    <row r="492" ht="15"/>
    <row r="493" ht="15"/>
    <row r="500" ht="15"/>
    <row r="501" ht="15"/>
    <row r="502" ht="15"/>
    <row r="503" ht="15"/>
    <row r="504" ht="15"/>
    <row r="505" ht="15"/>
    <row r="508" ht="15"/>
    <row r="509" ht="15"/>
    <row r="510" ht="15"/>
    <row r="511" ht="15"/>
    <row r="512" ht="15"/>
    <row r="513" ht="15"/>
    <row r="514" ht="15"/>
    <row r="515" ht="15"/>
    <row r="516" ht="15"/>
    <row r="517" ht="15"/>
    <row r="518" ht="15"/>
    <row r="519"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5" ht="15"/>
    <row r="576" ht="15"/>
    <row r="613" ht="15"/>
    <row r="614" ht="15"/>
    <row r="615" ht="15"/>
    <row r="616" ht="15"/>
    <row r="617" ht="15"/>
    <row r="618" ht="15"/>
    <row r="619" ht="15"/>
    <row r="620" ht="15"/>
    <row r="621" ht="15"/>
    <row r="622"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3" ht="15"/>
    <row r="704" ht="15"/>
    <row r="705" ht="15"/>
    <row r="707" ht="15"/>
    <row r="708"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1" ht="15"/>
    <row r="742" ht="15"/>
    <row r="912" ht="15"/>
    <row r="913" ht="15"/>
    <row r="914" ht="15"/>
    <row r="915" ht="15"/>
    <row r="916" ht="15"/>
    <row r="917" ht="15"/>
    <row r="923" ht="15"/>
    <row r="924" ht="15"/>
    <row r="925" ht="15"/>
    <row r="926" ht="15"/>
    <row r="927" ht="15"/>
    <row r="928" ht="15"/>
    <row r="929"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80" ht="15"/>
    <row r="981" ht="15"/>
    <row r="987" ht="15"/>
    <row r="988" ht="15"/>
    <row r="990" ht="15"/>
    <row r="991" ht="15"/>
    <row r="992" ht="15"/>
    <row r="993" ht="15"/>
    <row r="994" ht="15"/>
    <row r="995" ht="15"/>
    <row r="996" ht="15"/>
    <row r="998" ht="15"/>
    <row r="999" ht="15"/>
    <row r="1000"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9" ht="15"/>
    <row r="1070" ht="15"/>
    <row r="1071" ht="15"/>
    <row r="1072" ht="15"/>
    <row r="1073" ht="15"/>
    <row r="1074" ht="15"/>
    <row r="1075" ht="15"/>
    <row r="1076" ht="15"/>
    <row r="1077" ht="15"/>
    <row r="1078" ht="15"/>
    <row r="1079" ht="15"/>
    <row r="1080" ht="15"/>
    <row r="1081" ht="15"/>
    <row r="1082" ht="15"/>
    <row r="1084" ht="15"/>
    <row r="1085" ht="15"/>
    <row r="1086" ht="15"/>
    <row r="1087" ht="15"/>
    <row r="1088" ht="15"/>
    <row r="1089" ht="15"/>
    <row r="1090" ht="15"/>
    <row r="1091" ht="15"/>
    <row r="1092" ht="15"/>
    <row r="1093" ht="15"/>
    <row r="1094" ht="15"/>
    <row r="1095" ht="15"/>
    <row r="1098" ht="15"/>
    <row r="1099" ht="15"/>
    <row r="1100" ht="15"/>
    <row r="1101" ht="15"/>
    <row r="1102" ht="15"/>
    <row r="1103" ht="15"/>
    <row r="1104" ht="15"/>
    <row r="1106" ht="15"/>
    <row r="1107" ht="15"/>
    <row r="1108" ht="15"/>
    <row r="1109" ht="15"/>
    <row r="1110" ht="15"/>
    <row r="1111" ht="15"/>
    <row r="1112" ht="15"/>
    <row r="1113" ht="15"/>
    <row r="1114" ht="15"/>
    <row r="1115" ht="15"/>
    <row r="1116" ht="15"/>
    <row r="1118" ht="15"/>
    <row r="1119" ht="15"/>
    <row r="1120" ht="15"/>
    <row r="1121" ht="15"/>
    <row r="1122" ht="15"/>
    <row r="1123" ht="15"/>
    <row r="1124" ht="15"/>
    <row r="1125" ht="15"/>
    <row r="1126" ht="15"/>
    <row r="1127" ht="15"/>
    <row r="1135" ht="15"/>
    <row r="1136" ht="15"/>
    <row r="1139" ht="15"/>
    <row r="1140" ht="15"/>
    <row r="1141" ht="15"/>
    <row r="1142" ht="15"/>
    <row r="1143" ht="15"/>
    <row r="1144" ht="15"/>
    <row r="1145" ht="15"/>
    <row r="1146" ht="15"/>
    <row r="1149" ht="15"/>
    <row r="1150" ht="15"/>
    <row r="1151" ht="15"/>
    <row r="1152" ht="15"/>
    <row r="1153" ht="15"/>
    <row r="1154" ht="15"/>
    <row r="1155" ht="15"/>
    <row r="1156" ht="15"/>
    <row r="1157" ht="15"/>
    <row r="1158" ht="15"/>
    <row r="1159" ht="15"/>
    <row r="1160" ht="15"/>
    <row r="1162" ht="15"/>
    <row r="1163" ht="15"/>
    <row r="1164" ht="15"/>
    <row r="1167" ht="15"/>
    <row r="1169" ht="15"/>
    <row r="1171" ht="15"/>
    <row r="1174" ht="15"/>
    <row r="1175" ht="15"/>
    <row r="1176" ht="15"/>
    <row r="1178" ht="15"/>
    <row r="1180" ht="15"/>
    <row r="1181" ht="15"/>
    <row r="1182" ht="15"/>
    <row r="1183" ht="15"/>
    <row r="1184" ht="15"/>
    <row r="1186" ht="15"/>
    <row r="1187" ht="15"/>
    <row r="1188" ht="15"/>
    <row r="1189" ht="15"/>
    <row r="1191" ht="15"/>
    <row r="1193" ht="15"/>
    <row r="1194" ht="15"/>
    <row r="1196" ht="15"/>
    <row r="1197" ht="15"/>
    <row r="1198" ht="15"/>
    <row r="1199" ht="15"/>
    <row r="1201" ht="15"/>
    <row r="1203" ht="15"/>
    <row r="1204" ht="15"/>
    <row r="1205" ht="15"/>
    <row r="1206" ht="15"/>
    <row r="1208" ht="15"/>
    <row r="1209" ht="15"/>
    <row r="1210" ht="15"/>
    <row r="1211" ht="15"/>
    <row r="1212" ht="15"/>
    <row r="1213" ht="15"/>
    <row r="1214" ht="15"/>
    <row r="1217" ht="15"/>
    <row r="1219" ht="15"/>
    <row r="1220" ht="15"/>
    <row r="1221" ht="15"/>
    <row r="1222" ht="15"/>
    <row r="1223" ht="15"/>
    <row r="1224" ht="15"/>
    <row r="1225" ht="15"/>
    <row r="1226" ht="15"/>
    <row r="1229" ht="15"/>
    <row r="1230" ht="15"/>
    <row r="1232" ht="15"/>
    <row r="1234" ht="15"/>
    <row r="1235" ht="15"/>
    <row r="1236" ht="15"/>
    <row r="1237" ht="15"/>
    <row r="1238" ht="15"/>
    <row r="1242" ht="15"/>
    <row r="1243" ht="15"/>
    <row r="1245" ht="15"/>
    <row r="1246" ht="15"/>
    <row r="1249" ht="15"/>
    <row r="1250" ht="15"/>
    <row r="1254" ht="15"/>
    <row r="1261" ht="15"/>
    <row r="1263" ht="15"/>
    <row r="1264" ht="15"/>
    <row r="1265" ht="15"/>
    <row r="1272" ht="15"/>
  </sheetData>
  <dataValidations count="2">
    <dataValidation allowBlank="1" showInputMessage="1" showErrorMessage="1" sqref="E1" xr:uid="{920C6338-E771-4DAE-8C89-92A9093EA4DE}"/>
    <dataValidation type="list" allowBlank="1" showInputMessage="1" showErrorMessage="1" sqref="E2:E37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3"/>
  <sheetViews>
    <sheetView workbookViewId="0">
      <selection activeCell="A3" sqref="A3:XFD3"/>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03" t="s">
        <v>39120</v>
      </c>
      <c r="B2" s="102" t="str">
        <f>IFERROR(VLOOKUP(D2,DB!A:K,11,0),"")</f>
        <v>R6</v>
      </c>
      <c r="C2" s="104">
        <v>1</v>
      </c>
      <c r="D2" s="102" t="s">
        <v>34850</v>
      </c>
      <c r="E2" s="102" t="s">
        <v>39121</v>
      </c>
      <c r="F2" s="106">
        <v>45963.62945601852</v>
      </c>
      <c r="G2" s="76">
        <f ca="1">IFERROR(NOW()-F2,"-")</f>
        <v>0.24793668981146766</v>
      </c>
      <c r="H2" s="106">
        <v>45963.634062500001</v>
      </c>
      <c r="I2" s="102" t="str">
        <f>IFERROR(VLOOKUP(D2,DB!A:F,6,0),"")</f>
        <v>SCECO</v>
      </c>
      <c r="J2" s="169" t="str">
        <f>IFERROR(VLOOKUP(D2,DB!A:G,7,0),"")</f>
        <v>In progress</v>
      </c>
      <c r="K2" s="107" t="s">
        <v>39122</v>
      </c>
      <c r="L2" s="108" t="str">
        <f>IFERROR(VLOOKUP(D2,DB!A:I,9,0),"")</f>
        <v>Latis</v>
      </c>
    </row>
    <row r="3" spans="1:16383" ht="31.5" customHeight="1">
      <c r="A3" s="168" t="s">
        <v>39123</v>
      </c>
      <c r="B3" s="169" t="str">
        <f>IFERROR(VLOOKUP(D3,DB!A:K,11,0),"")</f>
        <v>R6</v>
      </c>
      <c r="C3" s="170">
        <v>1</v>
      </c>
      <c r="D3" s="169" t="s">
        <v>38088</v>
      </c>
      <c r="E3" s="102" t="s">
        <v>39021</v>
      </c>
      <c r="F3" s="171">
        <v>45963.865497685183</v>
      </c>
      <c r="G3" s="115">
        <f t="shared" ref="G3:G23" ca="1" si="0">IFERROR(NOW()-F3,"-")</f>
        <v>1.1895023148099426E-2</v>
      </c>
      <c r="H3" s="171">
        <v>45963.859363425923</v>
      </c>
      <c r="I3" s="169" t="str">
        <f>IFERROR(VLOOKUP(D3,DB!A:F,6,0),"")</f>
        <v>SCECO</v>
      </c>
      <c r="J3" s="169" t="str">
        <f>IFERROR(VLOOKUP(D3,DB!A:G,7,0),"")</f>
        <v>No BB Shifted</v>
      </c>
      <c r="K3" s="172" t="s">
        <v>39124</v>
      </c>
      <c r="L3" s="173" t="str">
        <f>IFERROR(VLOOKUP(D3,DB!A:I,9,0),"")</f>
        <v>Latis</v>
      </c>
    </row>
    <row r="4" spans="1:16383" ht="31.5" customHeight="1">
      <c r="A4" s="168" t="s">
        <v>39125</v>
      </c>
      <c r="B4" s="169" t="s">
        <v>5398</v>
      </c>
      <c r="C4" s="170">
        <v>1</v>
      </c>
      <c r="D4" s="169" t="s">
        <v>39126</v>
      </c>
      <c r="E4" s="102" t="s">
        <v>39021</v>
      </c>
      <c r="F4" s="171">
        <v>45963.842291666668</v>
      </c>
      <c r="G4" s="115">
        <f t="shared" ca="1" si="0"/>
        <v>3.5101041663438082E-2</v>
      </c>
      <c r="H4" s="171">
        <v>45963.836215277777</v>
      </c>
      <c r="I4" s="169" t="str">
        <f>IFERROR(VLOOKUP(D4,DB!A:F,6,0),"")</f>
        <v/>
      </c>
      <c r="J4" s="169" t="str">
        <f>IFERROR(VLOOKUP(D4,DB!A:G,7,0),"")</f>
        <v/>
      </c>
      <c r="K4" s="172" t="s">
        <v>39127</v>
      </c>
      <c r="L4" s="173" t="str">
        <f>IFERROR(VLOOKUP(D4,DB!A:I,9,0),"")</f>
        <v/>
      </c>
    </row>
    <row r="5" spans="1:16383" ht="31.5" customHeight="1">
      <c r="A5" s="168"/>
      <c r="B5" s="169" t="str">
        <f>IFERROR(VLOOKUP(D5,DB!A:K,11,0),"")</f>
        <v/>
      </c>
      <c r="C5" s="170"/>
      <c r="D5" s="169"/>
      <c r="E5" s="102"/>
      <c r="F5" s="171"/>
      <c r="G5" s="115">
        <f t="shared" ca="1" si="0"/>
        <v>45963.877392708331</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45963.877392708331</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45963.877392708331</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45963.877392708331</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45963.877392708331</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t="shared" ca="1" si="0"/>
        <v>45963.877392708331</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t="shared" ca="1" si="0"/>
        <v>45963.877392708331</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t="shared" ca="1" si="0"/>
        <v>45963.877392708331</v>
      </c>
      <c r="H12" s="171"/>
      <c r="I12" s="169" t="str">
        <f>IFERROR(VLOOKUP(D12,DB!A:F,6,0),"")</f>
        <v/>
      </c>
      <c r="J12" s="169" t="str">
        <f>IFERROR(VLOOKUP(D12,DB!A:G,7,0),"")</f>
        <v/>
      </c>
      <c r="K12" s="172"/>
      <c r="L12" s="173" t="str">
        <f>IFERROR(VLOOKUP(D12,DB!A:I,9,0),"")</f>
        <v/>
      </c>
    </row>
    <row r="13" spans="1:16383" ht="31.5" customHeight="1">
      <c r="A13" s="168"/>
      <c r="B13" s="169" t="str">
        <f>IFERROR(VLOOKUP(D13,DB!A:K,11,0),"")</f>
        <v/>
      </c>
      <c r="C13" s="170"/>
      <c r="D13" s="169"/>
      <c r="E13" s="102"/>
      <c r="F13" s="171"/>
      <c r="G13" s="115">
        <f t="shared" ca="1" si="0"/>
        <v>45963.877392708331</v>
      </c>
      <c r="H13" s="171"/>
      <c r="I13" s="169" t="str">
        <f>IFERROR(VLOOKUP(D13,DB!A:F,6,0),"")</f>
        <v/>
      </c>
      <c r="J13" s="169" t="str">
        <f>IFERROR(VLOOKUP(D13,DB!A:G,7,0),"")</f>
        <v/>
      </c>
      <c r="K13" s="172"/>
      <c r="L13" s="173" t="str">
        <f>IFERROR(VLOOKUP(D13,DB!A:I,9,0),"")</f>
        <v/>
      </c>
    </row>
    <row r="14" spans="1:16383" ht="31.5" customHeight="1">
      <c r="A14" s="168"/>
      <c r="B14" s="169" t="str">
        <f>IFERROR(VLOOKUP(D14,DB!A:K,11,0),"")</f>
        <v/>
      </c>
      <c r="C14" s="170"/>
      <c r="D14" s="169"/>
      <c r="E14" s="102"/>
      <c r="F14" s="171"/>
      <c r="G14" s="115">
        <f t="shared" ca="1" si="0"/>
        <v>45963.877392708331</v>
      </c>
      <c r="H14" s="171"/>
      <c r="I14" s="169" t="str">
        <f>IFERROR(VLOOKUP(D14,DB!A:F,6,0),"")</f>
        <v/>
      </c>
      <c r="J14" s="169" t="str">
        <f>IFERROR(VLOOKUP(D14,DB!A:G,7,0),"")</f>
        <v/>
      </c>
      <c r="K14" s="172"/>
      <c r="L14" s="173" t="str">
        <f>IFERROR(VLOOKUP(D14,DB!A:I,9,0),"")</f>
        <v/>
      </c>
    </row>
    <row r="15" spans="1:16383" ht="31.5" customHeight="1">
      <c r="A15" s="168"/>
      <c r="B15" s="169" t="str">
        <f>IFERROR(VLOOKUP(D15,DB!A:K,11,0),"")</f>
        <v/>
      </c>
      <c r="C15" s="170"/>
      <c r="D15" s="169"/>
      <c r="E15" s="102"/>
      <c r="F15" s="171"/>
      <c r="G15" s="115">
        <f t="shared" ca="1" si="0"/>
        <v>45963.877392708331</v>
      </c>
      <c r="H15" s="171"/>
      <c r="I15" s="169" t="str">
        <f>IFERROR(VLOOKUP(D15,DB!A:F,6,0),"")</f>
        <v/>
      </c>
      <c r="J15" s="169" t="str">
        <f>IFERROR(VLOOKUP(D15,DB!A:G,7,0),"")</f>
        <v/>
      </c>
      <c r="K15" s="172"/>
      <c r="L15" s="173" t="str">
        <f>IFERROR(VLOOKUP(D15,DB!A:I,9,0),"")</f>
        <v/>
      </c>
    </row>
    <row r="16" spans="1:16383" ht="31.5" customHeight="1">
      <c r="A16" s="168"/>
      <c r="B16" s="169" t="str">
        <f>IFERROR(VLOOKUP(D16,DB!A:K,11,0),"")</f>
        <v/>
      </c>
      <c r="C16" s="170"/>
      <c r="D16" s="169"/>
      <c r="E16" s="102"/>
      <c r="F16" s="171"/>
      <c r="G16" s="115">
        <f t="shared" ca="1" si="0"/>
        <v>45963.877392708331</v>
      </c>
      <c r="H16" s="171"/>
      <c r="I16" s="169" t="str">
        <f>IFERROR(VLOOKUP(D16,DB!A:F,6,0),"")</f>
        <v/>
      </c>
      <c r="J16" s="169" t="str">
        <f>IFERROR(VLOOKUP(D16,DB!A:G,7,0),"")</f>
        <v/>
      </c>
      <c r="K16" s="172"/>
      <c r="L16" s="173" t="str">
        <f>IFERROR(VLOOKUP(D16,DB!A:I,9,0),"")</f>
        <v/>
      </c>
    </row>
    <row r="17" spans="1:12" ht="31.5" customHeight="1">
      <c r="A17" s="168"/>
      <c r="B17" s="169" t="str">
        <f>IFERROR(VLOOKUP(D17,DB!A:K,11,0),"")</f>
        <v/>
      </c>
      <c r="C17" s="170"/>
      <c r="D17" s="169"/>
      <c r="E17" s="102"/>
      <c r="F17" s="171"/>
      <c r="G17" s="115">
        <f t="shared" ca="1" si="0"/>
        <v>45963.877392708331</v>
      </c>
      <c r="H17" s="171"/>
      <c r="I17" s="169" t="str">
        <f>IFERROR(VLOOKUP(D17,DB!A:F,6,0),"")</f>
        <v/>
      </c>
      <c r="J17" s="169" t="str">
        <f>IFERROR(VLOOKUP(D17,DB!A:G,7,0),"")</f>
        <v/>
      </c>
      <c r="K17" s="172"/>
      <c r="L17" s="173" t="str">
        <f>IFERROR(VLOOKUP(D17,DB!A:I,9,0),"")</f>
        <v/>
      </c>
    </row>
    <row r="18" spans="1:12" ht="31.5" customHeight="1">
      <c r="A18" s="168"/>
      <c r="B18" s="169" t="str">
        <f>IFERROR(VLOOKUP(D18,DB!A:K,11,0),"")</f>
        <v/>
      </c>
      <c r="C18" s="170"/>
      <c r="D18" s="169"/>
      <c r="E18" s="102"/>
      <c r="F18" s="171"/>
      <c r="G18" s="115">
        <f t="shared" ca="1" si="0"/>
        <v>45963.877392708331</v>
      </c>
      <c r="H18" s="171"/>
      <c r="I18" s="169" t="str">
        <f>IFERROR(VLOOKUP(D18,DB!A:F,6,0),"")</f>
        <v/>
      </c>
      <c r="J18" s="169" t="str">
        <f>IFERROR(VLOOKUP(D18,DB!A:G,7,0),"")</f>
        <v/>
      </c>
      <c r="K18" s="172"/>
      <c r="L18" s="173" t="str">
        <f>IFERROR(VLOOKUP(D18,DB!A:I,9,0),"")</f>
        <v/>
      </c>
    </row>
    <row r="19" spans="1:12" ht="31.5" customHeight="1">
      <c r="A19" s="168"/>
      <c r="B19" s="169" t="str">
        <f>IFERROR(VLOOKUP(D19,DB!A:K,11,0),"")</f>
        <v/>
      </c>
      <c r="C19" s="170"/>
      <c r="D19" s="169"/>
      <c r="E19" s="102"/>
      <c r="F19" s="171"/>
      <c r="G19" s="115">
        <f t="shared" ca="1" si="0"/>
        <v>45963.877392708331</v>
      </c>
      <c r="H19" s="171"/>
      <c r="I19" s="169" t="str">
        <f>IFERROR(VLOOKUP(D19,DB!A:F,6,0),"")</f>
        <v/>
      </c>
      <c r="J19" s="169" t="str">
        <f>IFERROR(VLOOKUP(D19,DB!A:G,7,0),"")</f>
        <v/>
      </c>
      <c r="K19" s="172"/>
      <c r="L19" s="173" t="str">
        <f>IFERROR(VLOOKUP(D19,DB!A:I,9,0),"")</f>
        <v/>
      </c>
    </row>
    <row r="20" spans="1:12" ht="31.5" customHeight="1">
      <c r="A20" s="168"/>
      <c r="B20" s="169" t="str">
        <f>IFERROR(VLOOKUP(D20,DB!A:K,11,0),"")</f>
        <v/>
      </c>
      <c r="C20" s="170"/>
      <c r="D20" s="169"/>
      <c r="E20" s="102"/>
      <c r="F20" s="171"/>
      <c r="G20" s="115">
        <f t="shared" ca="1" si="0"/>
        <v>45963.877392708331</v>
      </c>
      <c r="H20" s="171"/>
      <c r="I20" s="169" t="str">
        <f>IFERROR(VLOOKUP(D20,DB!A:F,6,0),"")</f>
        <v/>
      </c>
      <c r="J20" s="169" t="str">
        <f>IFERROR(VLOOKUP(D20,DB!A:G,7,0),"")</f>
        <v/>
      </c>
      <c r="K20" s="172"/>
      <c r="L20" s="173" t="str">
        <f>IFERROR(VLOOKUP(D20,DB!A:I,9,0),"")</f>
        <v/>
      </c>
    </row>
    <row r="21" spans="1:12" ht="31.5" customHeight="1">
      <c r="A21" s="168"/>
      <c r="B21" s="169" t="str">
        <f>IFERROR(VLOOKUP(D21,DB!A:K,11,0),"")</f>
        <v/>
      </c>
      <c r="C21" s="170"/>
      <c r="D21" s="169"/>
      <c r="E21" s="102"/>
      <c r="F21" s="171"/>
      <c r="G21" s="115">
        <f t="shared" ca="1" si="0"/>
        <v>45963.877392708331</v>
      </c>
      <c r="H21" s="171"/>
      <c r="I21" s="169" t="str">
        <f>IFERROR(VLOOKUP(D21,DB!A:F,6,0),"")</f>
        <v/>
      </c>
      <c r="J21" s="169" t="str">
        <f>IFERROR(VLOOKUP(D21,DB!A:G,7,0),"")</f>
        <v/>
      </c>
      <c r="K21" s="172"/>
      <c r="L21" s="173" t="str">
        <f>IFERROR(VLOOKUP(D21,DB!A:I,9,0),"")</f>
        <v/>
      </c>
    </row>
    <row r="22" spans="1:12" ht="31.5" customHeight="1">
      <c r="A22" s="168"/>
      <c r="B22" s="169" t="str">
        <f>IFERROR(VLOOKUP(D22,DB!A:K,11,0),"")</f>
        <v/>
      </c>
      <c r="C22" s="170"/>
      <c r="D22" s="169"/>
      <c r="E22" s="102"/>
      <c r="F22" s="171"/>
      <c r="G22" s="115">
        <f t="shared" ca="1" si="0"/>
        <v>45963.877392708331</v>
      </c>
      <c r="H22" s="171"/>
      <c r="I22" s="169" t="str">
        <f>IFERROR(VLOOKUP(D22,DB!A:F,6,0),"")</f>
        <v/>
      </c>
      <c r="J22" s="169" t="str">
        <f>IFERROR(VLOOKUP(D22,DB!A:G,7,0),"")</f>
        <v/>
      </c>
      <c r="K22" s="172"/>
      <c r="L22" s="173" t="str">
        <f>IFERROR(VLOOKUP(D22,DB!A:I,9,0),"")</f>
        <v/>
      </c>
    </row>
    <row r="23" spans="1:12" ht="31.5" customHeight="1">
      <c r="A23" s="168"/>
      <c r="B23" s="169" t="str">
        <f>IFERROR(VLOOKUP(D23,DB!A:K,11,0),"")</f>
        <v/>
      </c>
      <c r="C23" s="170"/>
      <c r="D23" s="169"/>
      <c r="E23" s="102"/>
      <c r="F23" s="171"/>
      <c r="G23" s="115">
        <f t="shared" ca="1" si="0"/>
        <v>45963.877392708331</v>
      </c>
      <c r="H23" s="171"/>
      <c r="I23" s="169" t="str">
        <f>IFERROR(VLOOKUP(D23,DB!A:F,6,0),"")</f>
        <v/>
      </c>
      <c r="J23" s="169" t="str">
        <f>IFERROR(VLOOKUP(D23,DB!A:G,7,0),"")</f>
        <v/>
      </c>
      <c r="K23" s="172"/>
      <c r="L23" s="173" t="str">
        <f>IFERROR(VLOOKUP(D23,DB!A:I,9,0),"")</f>
        <v/>
      </c>
    </row>
    <row r="24" spans="1:12" ht="31.5" customHeight="1">
      <c r="A24" s="103"/>
      <c r="B24" s="102" t="str">
        <f>IFERROR(VLOOKUP(D24,DB!A:K,11,0),"")</f>
        <v/>
      </c>
      <c r="C24" s="104"/>
      <c r="D24" s="102"/>
      <c r="E24" s="105"/>
      <c r="F24" s="106"/>
      <c r="G24" s="76">
        <f ca="1">IFERROR(NOW()-F24,"-")</f>
        <v>45963.877392708331</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45963.877392708331</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45963.877392708331</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45963.877392708331</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45963.877392708331</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45963.877392708331</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45963.877392708331</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45963.877392708331</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45963.877392708331</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45963.877392708331</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45963.877392708331</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45963.877392708331</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45963.877392708331</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45963.877392708331</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45963.877392708331</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45963.877392708331</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45963.877392708331</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45963.877392708331</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45963.877392708331</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45963.877392708331</v>
      </c>
      <c r="H43" s="106"/>
      <c r="I43" s="102" t="str">
        <f>IFERROR(VLOOKUP(D43,DB!A:F,6,0),"")</f>
        <v/>
      </c>
      <c r="J43" s="101" t="str">
        <f>IFERROR(VLOOKUP(D43,DB!A:G,7,0),"")</f>
        <v/>
      </c>
      <c r="K43" s="107"/>
      <c r="L43" s="108" t="str">
        <f>IFERROR(VLOOKUP(D43,DB!A:I,9,0),"")</f>
        <v/>
      </c>
    </row>
  </sheetData>
  <dataValidations count="2">
    <dataValidation allowBlank="1" showInputMessage="1" showErrorMessage="1" sqref="E1" xr:uid="{380493DB-286A-4683-AF55-C78F04945A49}"/>
    <dataValidation type="list" allowBlank="1" showInputMessage="1" showErrorMessage="1" sqref="E3:E4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2025-11-02T18:04:50Z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